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ABED47B0-F068-4621-8092-74685E3B3C25}" xr6:coauthVersionLast="45" xr6:coauthVersionMax="45" xr10:uidLastSave="{00000000-0000-0000-0000-000000000000}"/>
  <bookViews>
    <workbookView xWindow="-120" yWindow="-120" windowWidth="20730" windowHeight="11160" tabRatio="662" xr2:uid="{00000000-000D-0000-FFFF-FFFF00000000}"/>
  </bookViews>
  <sheets>
    <sheet name="KreditRiski" sheetId="4" r:id="rId1"/>
    <sheet name="LikvidlikRiski" sheetId="5" r:id="rId2"/>
    <sheet name="ValyutaRiski" sheetId="6" r:id="rId3"/>
    <sheet name="FaizRiski" sheetId="7" r:id="rId4"/>
    <sheet name="16.8.2 və 16.8.7" sheetId="9" r:id="rId5"/>
    <sheet name="16.8.3 və 16.8.4" sheetId="10" r:id="rId6"/>
    <sheet name="16.8.5." sheetId="11" r:id="rId7"/>
    <sheet name="16.8.6"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7" l="1"/>
  <c r="C9" i="7"/>
  <c r="C16" i="7"/>
  <c r="K12" i="5" l="1"/>
  <c r="J16" i="5" l="1"/>
  <c r="I16" i="5"/>
  <c r="H16" i="5"/>
  <c r="G16" i="5"/>
  <c r="F16" i="5"/>
  <c r="E16" i="5"/>
  <c r="C16" i="5"/>
  <c r="C13" i="5" s="1"/>
  <c r="K15" i="5"/>
  <c r="K13" i="5" s="1"/>
  <c r="I15" i="5"/>
  <c r="L11" i="5"/>
  <c r="F3" i="5" l="1"/>
  <c r="F16" i="4"/>
  <c r="G16" i="4" l="1"/>
  <c r="B18" i="4" l="1"/>
  <c r="B17" i="4" s="1"/>
  <c r="C17" i="4" s="1"/>
  <c r="B15" i="4" l="1"/>
  <c r="F9" i="10"/>
  <c r="F10" i="10"/>
  <c r="F11" i="10"/>
  <c r="D3" i="5" l="1"/>
  <c r="E3" i="5"/>
  <c r="G3" i="5"/>
  <c r="H3" i="5"/>
  <c r="I3" i="5"/>
  <c r="J3" i="5"/>
  <c r="K3" i="5"/>
  <c r="E15" i="4" l="1"/>
  <c r="F15" i="4"/>
  <c r="G15" i="4"/>
  <c r="H15" i="4"/>
  <c r="I15" i="4"/>
  <c r="C15" i="4"/>
  <c r="H13" i="5" l="1"/>
  <c r="H24" i="5" s="1"/>
  <c r="J13" i="5"/>
  <c r="J24" i="5" s="1"/>
  <c r="D13" i="5"/>
  <c r="D24" i="5" s="1"/>
  <c r="E13" i="5"/>
  <c r="E24" i="5" s="1"/>
  <c r="F13" i="5"/>
  <c r="F24" i="5" s="1"/>
  <c r="G13" i="5"/>
  <c r="G24" i="5" s="1"/>
  <c r="I13" i="5"/>
  <c r="I24" i="5" s="1"/>
  <c r="K24" i="5"/>
  <c r="L4" i="5" l="1"/>
  <c r="L5" i="5"/>
  <c r="L6" i="5"/>
  <c r="L7" i="5"/>
  <c r="L8" i="5"/>
  <c r="L9" i="5"/>
  <c r="L10" i="5"/>
  <c r="L12" i="5"/>
  <c r="L13" i="5"/>
  <c r="L14" i="5"/>
  <c r="L15" i="5"/>
  <c r="L16" i="5"/>
  <c r="L17" i="5"/>
  <c r="L18" i="5"/>
  <c r="L19" i="5"/>
  <c r="L20" i="5"/>
  <c r="L22" i="5"/>
  <c r="C3" i="5"/>
  <c r="C24" i="5" s="1"/>
  <c r="L3" i="5" l="1"/>
  <c r="L24" i="5"/>
  <c r="C12" i="10" l="1"/>
  <c r="G11" i="10"/>
  <c r="C11" i="10"/>
  <c r="G10" i="10"/>
  <c r="C10" i="10"/>
  <c r="G9" i="10"/>
  <c r="C9" i="10"/>
  <c r="G8" i="10"/>
  <c r="C8" i="10"/>
  <c r="E7" i="10"/>
  <c r="C7" i="10"/>
  <c r="E6" i="10"/>
  <c r="C6" i="10"/>
  <c r="E5" i="10"/>
  <c r="C5" i="10"/>
  <c r="G4" i="10"/>
  <c r="E4" i="10"/>
  <c r="D15" i="4"/>
</calcChain>
</file>

<file path=xl/sharedStrings.xml><?xml version="1.0" encoding="utf-8"?>
<sst xmlns="http://schemas.openxmlformats.org/spreadsheetml/2006/main" count="431" uniqueCount="314">
  <si>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</si>
  <si>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</si>
  <si>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</si>
  <si>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</si>
  <si>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</si>
  <si>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</si>
  <si>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</si>
  <si>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</si>
  <si>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</si>
  <si>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</si>
  <si>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</si>
  <si>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</si>
  <si>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</si>
  <si>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</si>
  <si>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</si>
  <si>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</si>
  <si>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</si>
  <si>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</si>
  <si>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</si>
  <si>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</si>
  <si>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</si>
  <si>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</si>
  <si>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</si>
  <si>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</si>
  <si>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</si>
  <si>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</si>
  <si>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</si>
  <si>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</si>
  <si>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</si>
  <si>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</si>
  <si>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</si>
  <si>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</si>
  <si>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</si>
  <si>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</si>
  <si>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</si>
  <si>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</si>
  <si>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</si>
  <si>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</si>
  <si>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</si>
  <si>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</si>
  <si>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</si>
  <si>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</si>
  <si>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</si>
  <si>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</si>
  <si>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</si>
  <si>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</si>
  <si>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</si>
  <si>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</si>
  <si>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</si>
  <si>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</si>
  <si>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</si>
  <si>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</si>
  <si>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</si>
  <si>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</si>
  <si>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</si>
  <si>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</si>
  <si>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</si>
  <si>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</si>
  <si>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</si>
  <si>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</si>
  <si>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</si>
  <si>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</si>
  <si>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</si>
  <si>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</si>
  <si>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</si>
  <si>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</si>
  <si>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</si>
  <si>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</si>
  <si>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</si>
  <si>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</si>
  <si>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</si>
  <si>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</si>
  <si>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</si>
  <si>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</si>
  <si>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</si>
  <si>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</si>
  <si>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</si>
  <si>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</si>
  <si>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</si>
  <si>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</si>
  <si>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</si>
  <si>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</si>
  <si>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</si>
  <si>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</si>
  <si>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</si>
  <si>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</si>
  <si>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</si>
  <si>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</si>
  <si>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</si>
  <si>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</si>
  <si>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</si>
  <si>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</si>
  <si>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</si>
  <si>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</si>
  <si>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</si>
  <si>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</si>
  <si>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</si>
  <si>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</si>
  <si>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</si>
  <si>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</si>
  <si>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</si>
  <si>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</si>
  <si>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</si>
  <si>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</si>
  <si>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</si>
  <si>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</si>
  <si>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</si>
  <si>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</si>
  <si>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</si>
  <si>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</si>
  <si>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</si>
  <si>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</si>
  <si>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</si>
  <si>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</si>
  <si>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</si>
  <si>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</si>
  <si>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</si>
  <si>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</si>
  <si>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</si>
  <si>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</si>
  <si>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</si>
  <si>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</si>
  <si>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</si>
  <si>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</si>
  <si>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</si>
  <si>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</si>
  <si>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</si>
  <si>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</si>
  <si>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</si>
  <si>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</si>
  <si>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</si>
  <si>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</si>
  <si>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</si>
  <si>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</si>
  <si>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</si>
  <si>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</si>
  <si>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</si>
  <si>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</si>
  <si>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</si>
  <si>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</si>
  <si>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</si>
  <si>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</si>
  <si>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</si>
  <si>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</si>
  <si>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</si>
  <si>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</si>
  <si>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</si>
  <si>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</si>
  <si>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</si>
  <si>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</si>
  <si>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</si>
  <si>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</si>
  <si>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</si>
  <si>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</si>
  <si>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</si>
  <si>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</si>
  <si>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</si>
  <si>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</si>
  <si>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</si>
  <si>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</si>
  <si>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</si>
  <si>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</si>
  <si>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</si>
  <si>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</si>
  <si>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</si>
  <si>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</si>
  <si>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</si>
  <si>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</si>
  <si>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</si>
  <si>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</si>
  <si>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</si>
  <si>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</si>
  <si>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</si>
  <si>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</si>
  <si>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</si>
  <si>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</si>
  <si>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</si>
  <si>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</si>
  <si>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</si>
  <si>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</si>
  <si>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</si>
  <si>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</si>
  <si>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</si>
  <si>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</si>
  <si>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</si>
  <si>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</si>
  <si>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</si>
  <si>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</si>
  <si>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</si>
  <si>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</si>
  <si>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</si>
  <si>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</si>
  <si>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</si>
  <si>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Kreditlərin, o cümlədən, vaxtı keçmiş kreditlərin iqtisadi rayonlar üzrə bölgüsü</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</si>
  <si>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</si>
  <si>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</si>
  <si>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</si>
  <si>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</si>
  <si>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</si>
  <si>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</si>
  <si>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</si>
  <si>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</si>
  <si>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</si>
  <si>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</si>
  <si>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</si>
  <si>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</si>
  <si>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</si>
  <si>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</si>
  <si>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</si>
  <si>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</si>
  <si>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</si>
  <si>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</si>
  <si>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</si>
  <si>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</si>
  <si>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</si>
  <si>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</si>
  <si>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</si>
  <si>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</si>
  <si>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</si>
  <si>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</si>
  <si>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</si>
  <si>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</si>
  <si>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</si>
  <si>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</si>
  <si>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</si>
  <si>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</si>
  <si>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</si>
  <si>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</si>
  <si>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</si>
  <si>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</si>
  <si>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</si>
  <si>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</si>
  <si>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</si>
  <si>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</si>
  <si>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</si>
  <si>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</si>
  <si>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</si>
  <si>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</si>
  <si>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</si>
  <si>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</si>
  <si>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</si>
  <si>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</si>
  <si>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</si>
  <si>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</si>
  <si>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</si>
  <si>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</si>
  <si>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</si>
  <si>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</si>
  <si>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</si>
  <si>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</si>
  <si>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</si>
  <si>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</si>
  <si>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</si>
  <si>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</si>
  <si>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</si>
  <si>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</si>
  <si>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</si>
  <si>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</si>
  <si>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</si>
  <si>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</si>
  <si>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</si>
  <si>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</si>
  <si>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</si>
  <si>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</si>
  <si>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</si>
  <si>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</si>
  <si>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</si>
  <si>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</si>
  <si>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</si>
  <si>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</si>
  <si>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</si>
  <si>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</si>
  <si>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</si>
  <si>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</si>
  <si>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</si>
  <si>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</si>
  <si>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</si>
  <si>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</si>
  <si>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</si>
  <si>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</si>
  <si>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</si>
  <si>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</si>
  <si>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</si>
  <si>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</si>
  <si>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</si>
  <si>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</si>
  <si>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</si>
  <si>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</si>
  <si>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</si>
  <si>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</si>
  <si>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</si>
  <si>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</si>
  <si>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</si>
  <si>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</si>
  <si>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</si>
  <si>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</si>
  <si>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şəxslərlə bağlanılmış bütün əqdlər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</si>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</sst>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0"/>
    <numFmt numFmtId="166" formatCode="_(* #,##0_);_(* \(#,##0\);_(* &quot;-&quot;??_);_(@_)"/>
    <numFmt numFmtId="167" formatCode="_-* #,##0_-;\-* #,##0_-;_-* &quot;-&quot;??_-;_-@_-"/>
    <numFmt numFmtId="168" formatCode="_-* #,##0.00\ _₽_-;\-* #,##0.00\ _₽_-;_-* &quot;-&quot;??\ _₽_-;_-@_-"/>
    <numFmt numFmtId="169" formatCode="0.00_);\(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08">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4"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4"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4"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4"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4"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4" fontId="12" fillId="3" borderId="9" xfId="3" applyFont="1" applyFill="1" applyBorder="1" applyAlignment="1" applyProtection="1">
      <alignment horizontal="right" vertical="center" wrapText="1"/>
    </xf>
    <xf numFmtId="164"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3" applyNumberFormat="1" applyFont="1" applyFill="1"/>
    <xf numFmtId="168"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5"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4"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4"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4"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43" fontId="3" fillId="0" borderId="1" xfId="1" applyFont="1" applyFill="1" applyBorder="1" applyAlignment="1">
      <alignment horizontal="center" vertical="center" wrapText="1"/>
    </xf>
    <xf numFmtId="43" fontId="8" fillId="0" borderId="1" xfId="1" applyFont="1" applyFill="1" applyBorder="1" applyAlignment="1">
      <alignment vertical="center"/>
    </xf>
    <xf numFmtId="4" fontId="9" fillId="0" borderId="1" xfId="1" applyNumberFormat="1" applyFont="1" applyFill="1" applyBorder="1" applyAlignment="1">
      <alignment vertical="center"/>
    </xf>
    <xf numFmtId="43"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6" fontId="7" fillId="0" borderId="1" xfId="1" applyNumberFormat="1" applyFont="1" applyFill="1" applyBorder="1" applyAlignment="1">
      <alignment vertical="center"/>
    </xf>
    <xf numFmtId="166" fontId="4" fillId="0" borderId="1" xfId="1" applyNumberFormat="1" applyFont="1" applyFill="1" applyBorder="1" applyAlignment="1">
      <alignment vertical="center"/>
    </xf>
    <xf numFmtId="166" fontId="4" fillId="0" borderId="1" xfId="1" applyNumberFormat="1" applyFont="1" applyFill="1" applyBorder="1" applyAlignment="1">
      <alignment vertical="center" wrapText="1"/>
    </xf>
    <xf numFmtId="0" fontId="3" fillId="0" borderId="0" xfId="0" applyFont="1"/>
    <xf numFmtId="166" fontId="5" fillId="0" borderId="1" xfId="1" applyNumberFormat="1" applyFont="1" applyFill="1" applyBorder="1" applyAlignment="1">
      <alignment vertical="center"/>
    </xf>
    <xf numFmtId="166"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6" fontId="5" fillId="0" borderId="1" xfId="0" applyNumberFormat="1" applyFont="1" applyFill="1" applyBorder="1" applyAlignment="1">
      <alignment vertical="center"/>
    </xf>
    <xf numFmtId="164"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4" fontId="0" fillId="0" borderId="1" xfId="3" applyFont="1" applyFill="1" applyBorder="1"/>
    <xf numFmtId="4" fontId="2" fillId="0" borderId="1" xfId="2" applyNumberFormat="1" applyFont="1" applyFill="1" applyBorder="1"/>
    <xf numFmtId="164" fontId="0" fillId="0" borderId="1" xfId="3" applyFont="1" applyFill="1" applyBorder="1" applyAlignment="1">
      <alignment horizontal="center"/>
    </xf>
    <xf numFmtId="164" fontId="12" fillId="0" borderId="4" xfId="3" applyFont="1" applyFill="1" applyBorder="1" applyAlignment="1" applyProtection="1">
      <alignment horizontal="right" vertical="center" wrapText="1"/>
    </xf>
    <xf numFmtId="164" fontId="15" fillId="0" borderId="1" xfId="3" applyFont="1" applyFill="1" applyBorder="1" applyAlignment="1" applyProtection="1">
      <alignment horizontal="right" vertical="top" wrapText="1"/>
      <protection locked="0"/>
    </xf>
    <xf numFmtId="164" fontId="15" fillId="0" borderId="4" xfId="3" applyFont="1" applyFill="1" applyBorder="1" applyAlignment="1" applyProtection="1">
      <alignment horizontal="right" vertical="top" wrapText="1"/>
      <protection locked="0"/>
    </xf>
    <xf numFmtId="164" fontId="12" fillId="0" borderId="1" xfId="3" applyFont="1" applyFill="1" applyBorder="1" applyAlignment="1" applyProtection="1">
      <alignment horizontal="right" vertical="top" wrapText="1"/>
      <protection locked="0"/>
    </xf>
    <xf numFmtId="167" fontId="12" fillId="0" borderId="1" xfId="3" applyNumberFormat="1" applyFont="1" applyFill="1" applyBorder="1" applyAlignment="1">
      <alignment horizontal="center" vertical="center" wrapText="1"/>
    </xf>
    <xf numFmtId="164" fontId="12" fillId="0" borderId="1" xfId="3"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4" fontId="12"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top" wrapText="1"/>
      <protection locked="0"/>
    </xf>
    <xf numFmtId="164"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6" fontId="0" fillId="0" borderId="0" xfId="0" applyNumberFormat="1"/>
    <xf numFmtId="43" fontId="7" fillId="0" borderId="1" xfId="1" applyNumberFormat="1" applyFont="1" applyFill="1" applyBorder="1" applyAlignment="1">
      <alignment vertical="center"/>
    </xf>
    <xf numFmtId="43" fontId="0" fillId="0" borderId="0" xfId="0" applyNumberFormat="1" applyFont="1" applyFill="1"/>
    <xf numFmtId="43" fontId="3" fillId="0" borderId="0" xfId="0" applyNumberFormat="1" applyFont="1" applyFill="1"/>
    <xf numFmtId="43" fontId="0" fillId="0" borderId="0" xfId="0" applyNumberFormat="1"/>
    <xf numFmtId="4" fontId="0" fillId="0" borderId="0" xfId="0" applyNumberFormat="1" applyAlignment="1">
      <alignment wrapText="1"/>
    </xf>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xr:uid="{00000000-0005-0000-0000-000001000000}"/>
    <cellStyle name="Normal" xfId="0" builtinId="0"/>
    <cellStyle name="Normal 2" xfId="4" xr:uid="{00000000-0005-0000-0000-000003000000}"/>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26"/>
  <sheetViews>
    <sheetView tabSelected="1" workbookViewId="0">
      <selection activeCell="A12" sqref="A12"/>
    </sheetView>
  </sheetViews>
  <sheetFormatPr defaultColWidth="9.140625" defaultRowHeight="15" x14ac:dyDescent="0.25"/>
  <cols>
    <col min="1" max="1" width="21.5703125" style="3" customWidth="1"/>
    <col min="2" max="2" width="12.5703125" style="3" bestFit="1" customWidth="1"/>
    <col min="3" max="8" width="13.7109375" style="3" customWidth="1"/>
    <col min="9" max="9" width="19.140625" style="3" customWidth="1"/>
    <col min="10" max="10" width="11.5703125" style="3" bestFit="1" customWidth="1"/>
    <col min="11" max="11" width="11.42578125" style="3" customWidth="1"/>
    <col min="12" max="12" width="11" style="3" customWidth="1"/>
    <col min="13" max="13" width="11.7109375" style="3" customWidth="1"/>
    <col min="14" max="15" width="13.28515625" style="3" customWidth="1"/>
    <col min="16" max="16" width="13.5703125" style="3" customWidth="1"/>
    <col min="17" max="16384" width="9.140625" style="3"/>
  </cols>
  <sheetData>
    <row r="1" spans="1:16" ht="26.25" customHeight="1" x14ac:dyDescent="0.25">
      <c r="A1" s="164" t="s">
        <v>6</v>
      </c>
      <c r="B1" s="164"/>
      <c r="C1" s="164"/>
      <c r="D1" s="164"/>
      <c r="E1" s="164"/>
      <c r="F1" s="164"/>
      <c r="G1" s="164"/>
      <c r="H1" s="164"/>
      <c r="I1" s="164"/>
      <c r="J1" s="164"/>
      <c r="K1" s="164"/>
      <c r="L1" s="164"/>
      <c r="M1" s="164"/>
      <c r="N1" s="164"/>
      <c r="O1" s="164"/>
      <c r="P1" s="164"/>
    </row>
    <row r="2" spans="1:16" x14ac:dyDescent="0.25">
      <c r="A2" s="4" t="s">
        <v>7</v>
      </c>
      <c r="B2" s="5"/>
      <c r="C2" s="6"/>
      <c r="D2" s="6"/>
      <c r="E2" s="12"/>
      <c r="F2" s="12"/>
      <c r="G2" s="12"/>
      <c r="H2" s="12"/>
      <c r="I2" s="12"/>
      <c r="J2" s="12"/>
      <c r="K2" s="12"/>
      <c r="L2" s="12"/>
      <c r="M2" s="12"/>
      <c r="N2" s="12"/>
      <c r="O2" s="165" t="s">
        <v>0</v>
      </c>
      <c r="P2" s="165"/>
    </row>
    <row r="3" spans="1:16" x14ac:dyDescent="0.25">
      <c r="A3" s="166" t="s">
        <v>8</v>
      </c>
      <c r="B3" s="166" t="s">
        <v>9</v>
      </c>
      <c r="C3" s="166" t="s">
        <v>10</v>
      </c>
      <c r="D3" s="166"/>
      <c r="E3" s="166"/>
      <c r="F3" s="166"/>
      <c r="G3" s="166"/>
      <c r="H3" s="166"/>
      <c r="I3" s="166"/>
      <c r="J3" s="166"/>
      <c r="K3" s="166"/>
      <c r="L3" s="166"/>
      <c r="M3" s="166"/>
      <c r="N3" s="166"/>
      <c r="O3" s="166"/>
      <c r="P3" s="166"/>
    </row>
    <row r="4" spans="1:16" x14ac:dyDescent="0.25">
      <c r="A4" s="166"/>
      <c r="B4" s="166"/>
      <c r="C4" s="166" t="s">
        <v>11</v>
      </c>
      <c r="D4" s="166" t="s">
        <v>12</v>
      </c>
      <c r="E4" s="166"/>
      <c r="F4" s="166"/>
      <c r="G4" s="166"/>
      <c r="H4" s="166"/>
      <c r="I4" s="166"/>
      <c r="J4" s="166"/>
      <c r="K4" s="166"/>
      <c r="L4" s="166"/>
      <c r="M4" s="166"/>
      <c r="N4" s="166"/>
      <c r="O4" s="166"/>
      <c r="P4" s="166"/>
    </row>
    <row r="5" spans="1:16" ht="30" x14ac:dyDescent="0.25">
      <c r="A5" s="166"/>
      <c r="B5" s="166"/>
      <c r="C5" s="166"/>
      <c r="D5" s="7" t="s">
        <v>13</v>
      </c>
      <c r="E5" s="7" t="s">
        <v>14</v>
      </c>
      <c r="F5" s="7" t="s">
        <v>15</v>
      </c>
      <c r="G5" s="7" t="s">
        <v>16</v>
      </c>
      <c r="H5" s="7" t="s">
        <v>17</v>
      </c>
      <c r="I5" s="7" t="s">
        <v>18</v>
      </c>
      <c r="J5" s="7" t="s">
        <v>19</v>
      </c>
      <c r="K5" s="7" t="s">
        <v>20</v>
      </c>
      <c r="L5" s="7" t="s">
        <v>21</v>
      </c>
      <c r="M5" s="7" t="s">
        <v>22</v>
      </c>
      <c r="N5" s="7" t="s">
        <v>23</v>
      </c>
      <c r="O5" s="7" t="s">
        <v>24</v>
      </c>
      <c r="P5" s="7" t="s">
        <v>25</v>
      </c>
    </row>
    <row r="6" spans="1:16" ht="30" x14ac:dyDescent="0.25">
      <c r="A6" s="8" t="s">
        <v>26</v>
      </c>
      <c r="B6" s="123">
        <v>2154115.8400000003</v>
      </c>
      <c r="C6" s="123">
        <v>1883076.46</v>
      </c>
      <c r="D6" s="123">
        <v>186509.50000000003</v>
      </c>
      <c r="E6" s="123">
        <v>24227.72</v>
      </c>
      <c r="F6" s="123">
        <v>15209.440000000002</v>
      </c>
      <c r="G6" s="123">
        <v>9496.5</v>
      </c>
      <c r="H6" s="123">
        <v>4529.18</v>
      </c>
      <c r="I6" s="123">
        <v>2564.2599999999998</v>
      </c>
      <c r="J6" s="123">
        <v>1443.41</v>
      </c>
      <c r="K6" s="123">
        <v>1298.52</v>
      </c>
      <c r="L6" s="123">
        <v>1128.49</v>
      </c>
      <c r="M6" s="123">
        <v>1114.0999999999999</v>
      </c>
      <c r="N6" s="123">
        <v>1032.3800000000001</v>
      </c>
      <c r="O6" s="123">
        <v>1191.01</v>
      </c>
      <c r="P6" s="123">
        <v>21294.87</v>
      </c>
    </row>
    <row r="7" spans="1:16" x14ac:dyDescent="0.25">
      <c r="A7" s="9" t="s">
        <v>27</v>
      </c>
      <c r="B7" s="123">
        <v>608396.05999999994</v>
      </c>
      <c r="C7" s="124">
        <v>558907.30999999994</v>
      </c>
      <c r="D7" s="124">
        <v>20537.290000000023</v>
      </c>
      <c r="E7" s="124">
        <v>7896.220000000003</v>
      </c>
      <c r="F7" s="124">
        <v>3222.7900000000022</v>
      </c>
      <c r="G7" s="124">
        <v>1809.9500000000007</v>
      </c>
      <c r="H7" s="124">
        <v>1199.9800000000002</v>
      </c>
      <c r="I7" s="124">
        <v>30.289999999999964</v>
      </c>
      <c r="J7" s="124">
        <v>44.489999999999952</v>
      </c>
      <c r="K7" s="124">
        <v>1.4210854715202004E-13</v>
      </c>
      <c r="L7" s="124">
        <v>8.1934459217336553E-14</v>
      </c>
      <c r="M7" s="124">
        <v>0</v>
      </c>
      <c r="N7" s="124">
        <v>0</v>
      </c>
      <c r="O7" s="124">
        <v>0</v>
      </c>
      <c r="P7" s="124">
        <v>14747.739999999998</v>
      </c>
    </row>
    <row r="8" spans="1:16" x14ac:dyDescent="0.25">
      <c r="A8" s="9" t="s">
        <v>28</v>
      </c>
      <c r="B8" s="123">
        <v>1353429.65</v>
      </c>
      <c r="C8" s="124">
        <v>1150049.01</v>
      </c>
      <c r="D8" s="124">
        <v>160744.32000000001</v>
      </c>
      <c r="E8" s="124">
        <v>10351.669999999998</v>
      </c>
      <c r="F8" s="124">
        <v>8127.67</v>
      </c>
      <c r="G8" s="124">
        <v>5742.6299999999992</v>
      </c>
      <c r="H8" s="124">
        <v>2845.23</v>
      </c>
      <c r="I8" s="124">
        <v>2080.9699999999998</v>
      </c>
      <c r="J8" s="124">
        <v>1269.8700000000001</v>
      </c>
      <c r="K8" s="124">
        <v>1257.1799999999998</v>
      </c>
      <c r="L8" s="124">
        <v>1127.08</v>
      </c>
      <c r="M8" s="124">
        <v>1114.0999999999999</v>
      </c>
      <c r="N8" s="124">
        <v>1032.3800000000001</v>
      </c>
      <c r="O8" s="124">
        <v>1191.01</v>
      </c>
      <c r="P8" s="124">
        <v>6496.5300000000007</v>
      </c>
    </row>
    <row r="9" spans="1:16" x14ac:dyDescent="0.25">
      <c r="A9" s="11" t="s">
        <v>29</v>
      </c>
      <c r="B9" s="123">
        <v>192290.13000000003</v>
      </c>
      <c r="C9" s="124">
        <v>174120.14</v>
      </c>
      <c r="D9" s="124">
        <v>5227.8900000000003</v>
      </c>
      <c r="E9" s="124">
        <v>5979.83</v>
      </c>
      <c r="F9" s="124">
        <v>3858.98</v>
      </c>
      <c r="G9" s="124">
        <v>1943.92</v>
      </c>
      <c r="H9" s="124">
        <v>483.97</v>
      </c>
      <c r="I9" s="124">
        <v>453</v>
      </c>
      <c r="J9" s="124">
        <v>129.05000000000001</v>
      </c>
      <c r="K9" s="124">
        <v>41.34</v>
      </c>
      <c r="L9" s="124">
        <v>1.41</v>
      </c>
      <c r="M9" s="124">
        <v>0</v>
      </c>
      <c r="N9" s="124">
        <v>0</v>
      </c>
      <c r="O9" s="124">
        <v>0</v>
      </c>
      <c r="P9" s="124">
        <v>50.6</v>
      </c>
    </row>
    <row r="10" spans="1:16" x14ac:dyDescent="0.25">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6" x14ac:dyDescent="0.25">
      <c r="A11" s="12"/>
      <c r="B11" s="10"/>
      <c r="C11" s="10"/>
      <c r="D11" s="10"/>
      <c r="E11" s="10"/>
      <c r="F11" s="10"/>
      <c r="G11" s="10"/>
      <c r="H11" s="10"/>
      <c r="I11" s="10"/>
      <c r="J11" s="10"/>
      <c r="K11" s="10"/>
      <c r="L11" s="10"/>
      <c r="M11" s="10"/>
      <c r="N11" s="10"/>
      <c r="O11" s="10"/>
      <c r="P11" s="10"/>
    </row>
    <row r="12" spans="1:16" x14ac:dyDescent="0.25">
      <c r="A12" s="13" t="s">
        <v>31</v>
      </c>
    </row>
    <row r="13" spans="1:16" x14ac:dyDescent="0.25">
      <c r="A13" s="14"/>
      <c r="I13" s="15" t="s">
        <v>0</v>
      </c>
    </row>
    <row r="14" spans="1:16" ht="45" x14ac:dyDescent="0.25">
      <c r="A14" s="7" t="s">
        <v>8</v>
      </c>
      <c r="B14" s="7" t="s">
        <v>9</v>
      </c>
      <c r="C14" s="7" t="s">
        <v>32</v>
      </c>
      <c r="D14" s="7" t="s">
        <v>33</v>
      </c>
      <c r="E14" s="7" t="s">
        <v>34</v>
      </c>
      <c r="F14" s="7" t="s">
        <v>35</v>
      </c>
      <c r="G14" s="7" t="s">
        <v>36</v>
      </c>
      <c r="H14" s="7" t="s">
        <v>37</v>
      </c>
      <c r="I14" s="7" t="s">
        <v>38</v>
      </c>
    </row>
    <row r="15" spans="1:16" ht="30" x14ac:dyDescent="0.25">
      <c r="A15" s="8" t="s">
        <v>26</v>
      </c>
      <c r="B15" s="125">
        <f>B16+B17+B18</f>
        <v>2154115.84</v>
      </c>
      <c r="C15" s="126">
        <f>SUM(C16:C19)</f>
        <v>1505450.02</v>
      </c>
      <c r="D15" s="126">
        <f t="shared" ref="D15:I15" si="0">SUM(D16:D19)</f>
        <v>44154</v>
      </c>
      <c r="E15" s="126">
        <f t="shared" si="0"/>
        <v>0</v>
      </c>
      <c r="F15" s="126">
        <f t="shared" si="0"/>
        <v>608857.26</v>
      </c>
      <c r="G15" s="126">
        <f t="shared" si="0"/>
        <v>172640.09</v>
      </c>
      <c r="H15" s="126">
        <f t="shared" si="0"/>
        <v>0</v>
      </c>
      <c r="I15" s="126">
        <f t="shared" si="0"/>
        <v>0</v>
      </c>
      <c r="J15" s="16"/>
    </row>
    <row r="16" spans="1:16" x14ac:dyDescent="0.25">
      <c r="A16" s="9" t="s">
        <v>27</v>
      </c>
      <c r="B16" s="127">
        <v>608350.57999999996</v>
      </c>
      <c r="C16" s="128">
        <v>177048.89</v>
      </c>
      <c r="D16" s="128">
        <v>19080</v>
      </c>
      <c r="E16" s="128">
        <v>0</v>
      </c>
      <c r="F16" s="128">
        <f>263122.01+255000-94000-7554.88</f>
        <v>416567.13</v>
      </c>
      <c r="G16" s="128">
        <f>171290.09+1350</f>
        <v>172640.09</v>
      </c>
      <c r="H16" s="128">
        <v>0</v>
      </c>
      <c r="I16" s="128">
        <v>0</v>
      </c>
    </row>
    <row r="17" spans="1:9" x14ac:dyDescent="0.25">
      <c r="A17" s="9" t="s">
        <v>28</v>
      </c>
      <c r="B17" s="127">
        <f>1545765.26-B18</f>
        <v>1353475.13</v>
      </c>
      <c r="C17" s="128">
        <f>B17-D17</f>
        <v>1328401.1299999999</v>
      </c>
      <c r="D17" s="128">
        <v>25074</v>
      </c>
      <c r="E17" s="128">
        <v>0</v>
      </c>
      <c r="F17" s="128">
        <v>0</v>
      </c>
      <c r="G17" s="128">
        <v>0</v>
      </c>
      <c r="H17" s="128">
        <v>0</v>
      </c>
      <c r="I17" s="128">
        <v>0</v>
      </c>
    </row>
    <row r="18" spans="1:9" x14ac:dyDescent="0.25">
      <c r="A18" s="11" t="s">
        <v>29</v>
      </c>
      <c r="B18" s="127">
        <f>F18</f>
        <v>192290.13000000003</v>
      </c>
      <c r="C18" s="128">
        <v>0</v>
      </c>
      <c r="D18" s="128">
        <v>0</v>
      </c>
      <c r="E18" s="128">
        <v>0</v>
      </c>
      <c r="F18" s="128">
        <v>192290.13000000003</v>
      </c>
      <c r="G18" s="128">
        <v>0</v>
      </c>
      <c r="H18" s="128">
        <v>0</v>
      </c>
      <c r="I18" s="128">
        <v>0</v>
      </c>
    </row>
    <row r="19" spans="1:9" x14ac:dyDescent="0.25">
      <c r="A19" s="11" t="s">
        <v>30</v>
      </c>
      <c r="B19" s="127">
        <v>0</v>
      </c>
      <c r="C19" s="128">
        <v>0</v>
      </c>
      <c r="D19" s="128">
        <v>0</v>
      </c>
      <c r="E19" s="128">
        <v>0</v>
      </c>
      <c r="F19" s="128">
        <v>0</v>
      </c>
      <c r="G19" s="128">
        <v>0</v>
      </c>
      <c r="H19" s="128">
        <v>0</v>
      </c>
      <c r="I19" s="128">
        <v>0</v>
      </c>
    </row>
    <row r="22" spans="1:9" x14ac:dyDescent="0.25">
      <c r="C22" s="17"/>
    </row>
    <row r="23" spans="1:9" x14ac:dyDescent="0.25">
      <c r="B23" s="10"/>
      <c r="C23" s="16"/>
      <c r="F23" s="17"/>
    </row>
    <row r="24" spans="1:9" x14ac:dyDescent="0.25">
      <c r="E24" s="10"/>
      <c r="F24" s="17"/>
    </row>
    <row r="26" spans="1:9" x14ac:dyDescent="0.25">
      <c r="E26" s="10"/>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O25"/>
  <sheetViews>
    <sheetView topLeftCell="A13" zoomScale="110" zoomScaleNormal="110" workbookViewId="0">
      <selection activeCell="B36" sqref="B36"/>
    </sheetView>
  </sheetViews>
  <sheetFormatPr defaultRowHeight="15" x14ac:dyDescent="0.25"/>
  <cols>
    <col min="1" max="1" width="6" style="2" bestFit="1" customWidth="1"/>
    <col min="2" max="2" width="46.5703125" bestFit="1" customWidth="1"/>
    <col min="3" max="3" width="13.85546875" bestFit="1" customWidth="1"/>
    <col min="4" max="6" width="11.5703125" bestFit="1" customWidth="1"/>
    <col min="7" max="7" width="12.28515625" bestFit="1" customWidth="1"/>
    <col min="8" max="11" width="11.5703125" bestFit="1" customWidth="1"/>
    <col min="12" max="12" width="13.140625" bestFit="1" customWidth="1"/>
    <col min="13" max="14" width="11.85546875" bestFit="1" customWidth="1"/>
    <col min="15" max="15" width="10.85546875" bestFit="1" customWidth="1"/>
  </cols>
  <sheetData>
    <row r="1" spans="1:15" x14ac:dyDescent="0.25">
      <c r="A1" s="167" t="s">
        <v>39</v>
      </c>
      <c r="B1" s="167"/>
      <c r="C1" s="167"/>
      <c r="D1" s="167"/>
      <c r="E1" s="167"/>
      <c r="F1" s="167"/>
      <c r="G1" s="167"/>
      <c r="H1" s="167"/>
      <c r="I1" s="167"/>
      <c r="J1" s="167"/>
      <c r="K1" s="167"/>
      <c r="L1" s="132" t="s">
        <v>0</v>
      </c>
      <c r="M1" s="1"/>
    </row>
    <row r="2" spans="1:15" x14ac:dyDescent="0.25">
      <c r="A2" s="18"/>
      <c r="B2" s="19" t="s">
        <v>40</v>
      </c>
      <c r="C2" s="20" t="s">
        <v>41</v>
      </c>
      <c r="D2" s="19" t="s">
        <v>42</v>
      </c>
      <c r="E2" s="19" t="s">
        <v>306</v>
      </c>
      <c r="F2" s="19" t="s">
        <v>43</v>
      </c>
      <c r="G2" s="19" t="s">
        <v>44</v>
      </c>
      <c r="H2" s="19" t="s">
        <v>45</v>
      </c>
      <c r="I2" s="19" t="s">
        <v>46</v>
      </c>
      <c r="J2" s="20" t="s">
        <v>47</v>
      </c>
      <c r="K2" s="20" t="s">
        <v>48</v>
      </c>
      <c r="L2" s="20" t="s">
        <v>49</v>
      </c>
    </row>
    <row r="3" spans="1:15" x14ac:dyDescent="0.25">
      <c r="A3" s="18">
        <v>1</v>
      </c>
      <c r="B3" s="21" t="s">
        <v>50</v>
      </c>
      <c r="C3" s="129">
        <f>SUM(C4:C12)</f>
        <v>1555524.3499999999</v>
      </c>
      <c r="D3" s="129">
        <f t="shared" ref="D3:K3" si="0">SUM(D4:D12)</f>
        <v>221250.55</v>
      </c>
      <c r="E3" s="129">
        <f t="shared" si="0"/>
        <v>416826</v>
      </c>
      <c r="F3" s="129">
        <f t="shared" si="0"/>
        <v>273714</v>
      </c>
      <c r="G3" s="129">
        <f t="shared" si="0"/>
        <v>280687</v>
      </c>
      <c r="H3" s="129">
        <f t="shared" si="0"/>
        <v>192511</v>
      </c>
      <c r="I3" s="129">
        <f t="shared" si="0"/>
        <v>758769.52000000025</v>
      </c>
      <c r="J3" s="129">
        <f t="shared" si="0"/>
        <v>636553</v>
      </c>
      <c r="K3" s="129">
        <f t="shared" si="0"/>
        <v>534663.65</v>
      </c>
      <c r="L3" s="129">
        <f>SUM(C3:K3)</f>
        <v>4870499.07</v>
      </c>
      <c r="O3" s="158"/>
    </row>
    <row r="4" spans="1:15" x14ac:dyDescent="0.25">
      <c r="A4" s="22">
        <v>1.1000000000000001</v>
      </c>
      <c r="B4" s="23" t="s">
        <v>51</v>
      </c>
      <c r="C4" s="130">
        <v>1457736</v>
      </c>
      <c r="D4" s="130">
        <v>0</v>
      </c>
      <c r="E4" s="130">
        <v>0</v>
      </c>
      <c r="F4" s="130">
        <v>0</v>
      </c>
      <c r="G4" s="130">
        <v>0</v>
      </c>
      <c r="H4" s="130">
        <v>0</v>
      </c>
      <c r="I4" s="130">
        <v>0</v>
      </c>
      <c r="J4" s="130">
        <v>0</v>
      </c>
      <c r="K4" s="130">
        <v>25094.61</v>
      </c>
      <c r="L4" s="130">
        <f t="shared" ref="L4:L24" si="1">SUM(C4:K4)</f>
        <v>1482830.61</v>
      </c>
    </row>
    <row r="5" spans="1:15" x14ac:dyDescent="0.25">
      <c r="A5" s="22">
        <v>1.2</v>
      </c>
      <c r="B5" s="23" t="s">
        <v>52</v>
      </c>
      <c r="C5" s="130">
        <v>0</v>
      </c>
      <c r="D5" s="130">
        <v>100093</v>
      </c>
      <c r="E5" s="130">
        <v>154852</v>
      </c>
      <c r="F5" s="130">
        <v>51965</v>
      </c>
      <c r="G5" s="130">
        <v>39065</v>
      </c>
      <c r="H5" s="130">
        <v>32385</v>
      </c>
      <c r="I5" s="130">
        <v>31532.499999999996</v>
      </c>
      <c r="J5" s="130">
        <v>52064</v>
      </c>
      <c r="K5" s="130">
        <v>30100</v>
      </c>
      <c r="L5" s="130">
        <f t="shared" si="1"/>
        <v>492056.5</v>
      </c>
    </row>
    <row r="6" spans="1:15" x14ac:dyDescent="0.25">
      <c r="A6" s="22">
        <v>1.3</v>
      </c>
      <c r="B6" s="24" t="s">
        <v>2</v>
      </c>
      <c r="C6" s="130">
        <v>32866.81</v>
      </c>
      <c r="D6" s="130">
        <v>2799.55</v>
      </c>
      <c r="E6" s="130">
        <v>137590</v>
      </c>
      <c r="F6" s="130">
        <v>161827</v>
      </c>
      <c r="G6" s="130">
        <v>171585</v>
      </c>
      <c r="H6" s="130">
        <v>142761</v>
      </c>
      <c r="I6" s="130">
        <v>687237.02000000025</v>
      </c>
      <c r="J6" s="130">
        <v>567489</v>
      </c>
      <c r="K6" s="130">
        <v>249960.04</v>
      </c>
      <c r="L6" s="130">
        <f t="shared" si="1"/>
        <v>2154115.4200000004</v>
      </c>
    </row>
    <row r="7" spans="1:15" ht="30" x14ac:dyDescent="0.25">
      <c r="A7" s="22">
        <v>1.4</v>
      </c>
      <c r="B7" s="24" t="s">
        <v>53</v>
      </c>
      <c r="C7" s="130">
        <v>0</v>
      </c>
      <c r="D7" s="130">
        <v>0</v>
      </c>
      <c r="E7" s="130">
        <v>0</v>
      </c>
      <c r="F7" s="130">
        <v>0</v>
      </c>
      <c r="G7" s="130">
        <v>0</v>
      </c>
      <c r="H7" s="130">
        <v>0</v>
      </c>
      <c r="I7" s="130">
        <v>0</v>
      </c>
      <c r="J7" s="130">
        <v>8500</v>
      </c>
      <c r="K7" s="130">
        <v>1225</v>
      </c>
      <c r="L7" s="130">
        <f t="shared" si="1"/>
        <v>9725</v>
      </c>
    </row>
    <row r="8" spans="1:15" x14ac:dyDescent="0.25">
      <c r="A8" s="22">
        <v>1.5</v>
      </c>
      <c r="B8" s="23" t="s">
        <v>54</v>
      </c>
      <c r="C8" s="130">
        <v>0</v>
      </c>
      <c r="D8" s="130">
        <v>85000</v>
      </c>
      <c r="E8" s="130">
        <v>0</v>
      </c>
      <c r="F8" s="130">
        <v>0</v>
      </c>
      <c r="G8" s="130">
        <v>0</v>
      </c>
      <c r="H8" s="130">
        <v>0</v>
      </c>
      <c r="I8" s="130">
        <v>0</v>
      </c>
      <c r="J8" s="130">
        <v>0</v>
      </c>
      <c r="K8" s="130">
        <v>0</v>
      </c>
      <c r="L8" s="130">
        <f t="shared" si="1"/>
        <v>85000</v>
      </c>
    </row>
    <row r="9" spans="1:15" x14ac:dyDescent="0.25">
      <c r="A9" s="22">
        <v>1.6</v>
      </c>
      <c r="B9" s="23" t="s">
        <v>55</v>
      </c>
      <c r="C9" s="130">
        <v>0</v>
      </c>
      <c r="D9" s="130">
        <v>0</v>
      </c>
      <c r="E9" s="130">
        <v>0</v>
      </c>
      <c r="F9" s="130">
        <v>0</v>
      </c>
      <c r="G9" s="130">
        <v>0</v>
      </c>
      <c r="H9" s="130">
        <v>0</v>
      </c>
      <c r="I9" s="130">
        <v>0</v>
      </c>
      <c r="J9" s="130">
        <v>0</v>
      </c>
      <c r="K9" s="130">
        <v>0</v>
      </c>
      <c r="L9" s="130">
        <f t="shared" si="1"/>
        <v>0</v>
      </c>
    </row>
    <row r="10" spans="1:15" x14ac:dyDescent="0.25">
      <c r="A10" s="22">
        <v>1.7</v>
      </c>
      <c r="B10" s="23" t="s">
        <v>56</v>
      </c>
      <c r="C10" s="130">
        <v>4557.66</v>
      </c>
      <c r="D10" s="130">
        <v>33358</v>
      </c>
      <c r="E10" s="130">
        <v>117354</v>
      </c>
      <c r="F10" s="130">
        <v>59100</v>
      </c>
      <c r="G10" s="130">
        <v>63350</v>
      </c>
      <c r="H10" s="130">
        <v>0</v>
      </c>
      <c r="I10" s="130">
        <v>40000</v>
      </c>
      <c r="J10" s="130">
        <v>8500</v>
      </c>
      <c r="K10" s="130">
        <v>0</v>
      </c>
      <c r="L10" s="130">
        <f t="shared" si="1"/>
        <v>326219.66000000003</v>
      </c>
    </row>
    <row r="11" spans="1:15" x14ac:dyDescent="0.25">
      <c r="A11" s="22">
        <v>1.8</v>
      </c>
      <c r="B11" s="23" t="s">
        <v>308</v>
      </c>
      <c r="C11" s="130">
        <v>60363.88</v>
      </c>
      <c r="D11" s="130"/>
      <c r="E11" s="130">
        <v>7030</v>
      </c>
      <c r="F11" s="130">
        <v>822</v>
      </c>
      <c r="G11" s="130">
        <v>6687</v>
      </c>
      <c r="H11" s="130">
        <v>17365</v>
      </c>
      <c r="I11" s="130"/>
      <c r="J11" s="130"/>
      <c r="K11" s="130"/>
      <c r="L11" s="130">
        <f t="shared" si="1"/>
        <v>92267.88</v>
      </c>
    </row>
    <row r="12" spans="1:15" x14ac:dyDescent="0.25">
      <c r="A12" s="22" t="s">
        <v>307</v>
      </c>
      <c r="B12" s="23" t="s">
        <v>57</v>
      </c>
      <c r="C12" s="130">
        <v>0</v>
      </c>
      <c r="D12" s="130">
        <v>0</v>
      </c>
      <c r="E12" s="130">
        <v>0</v>
      </c>
      <c r="F12" s="130">
        <v>0</v>
      </c>
      <c r="G12" s="130">
        <v>0</v>
      </c>
      <c r="H12" s="130">
        <v>0</v>
      </c>
      <c r="I12" s="130">
        <v>0</v>
      </c>
      <c r="J12" s="130">
        <v>0</v>
      </c>
      <c r="K12" s="130">
        <f>437736-301510+92058</f>
        <v>228284</v>
      </c>
      <c r="L12" s="130">
        <f t="shared" si="1"/>
        <v>228284</v>
      </c>
      <c r="O12" s="1"/>
    </row>
    <row r="13" spans="1:15" x14ac:dyDescent="0.25">
      <c r="A13" s="18">
        <v>2</v>
      </c>
      <c r="B13" s="21" t="s">
        <v>58</v>
      </c>
      <c r="C13" s="159">
        <f>C14+C15+C16+C22+C21</f>
        <v>3266944.2939999998</v>
      </c>
      <c r="D13" s="159">
        <f t="shared" ref="D13:J13" si="2">D14+D15+D16+D22</f>
        <v>0</v>
      </c>
      <c r="E13" s="159">
        <f t="shared" si="2"/>
        <v>21699.480000000014</v>
      </c>
      <c r="F13" s="159">
        <f t="shared" si="2"/>
        <v>192130</v>
      </c>
      <c r="G13" s="159">
        <f t="shared" si="2"/>
        <v>171080</v>
      </c>
      <c r="H13" s="159">
        <f t="shared" si="2"/>
        <v>92516</v>
      </c>
      <c r="I13" s="159">
        <f t="shared" si="2"/>
        <v>318868</v>
      </c>
      <c r="J13" s="159">
        <f t="shared" si="2"/>
        <v>66997.87</v>
      </c>
      <c r="K13" s="159">
        <f>K14+K15+K16+K22+K23</f>
        <v>740263</v>
      </c>
      <c r="L13" s="129">
        <f t="shared" si="1"/>
        <v>4870498.6439999994</v>
      </c>
      <c r="O13" s="1"/>
    </row>
    <row r="14" spans="1:15" x14ac:dyDescent="0.25">
      <c r="A14" s="22">
        <v>2.1</v>
      </c>
      <c r="B14" s="24" t="s">
        <v>59</v>
      </c>
      <c r="C14" s="131">
        <v>0</v>
      </c>
      <c r="D14" s="130">
        <v>0</v>
      </c>
      <c r="E14" s="130">
        <v>0</v>
      </c>
      <c r="F14" s="130">
        <v>0</v>
      </c>
      <c r="G14" s="130">
        <v>0</v>
      </c>
      <c r="H14" s="130">
        <v>0</v>
      </c>
      <c r="I14" s="130">
        <v>0</v>
      </c>
      <c r="J14" s="130">
        <v>2159.87</v>
      </c>
      <c r="K14" s="130">
        <v>0</v>
      </c>
      <c r="L14" s="130">
        <f t="shared" si="1"/>
        <v>2159.87</v>
      </c>
      <c r="O14" s="1"/>
    </row>
    <row r="15" spans="1:15" ht="30" x14ac:dyDescent="0.25">
      <c r="A15" s="22">
        <v>2.2000000000000002</v>
      </c>
      <c r="B15" s="24" t="s">
        <v>60</v>
      </c>
      <c r="C15" s="130">
        <v>0</v>
      </c>
      <c r="D15" s="130">
        <v>0</v>
      </c>
      <c r="E15" s="130">
        <v>0</v>
      </c>
      <c r="F15" s="130">
        <v>61259</v>
      </c>
      <c r="G15" s="130">
        <v>65051</v>
      </c>
      <c r="H15" s="130">
        <v>0</v>
      </c>
      <c r="I15" s="130">
        <f>44998+187</f>
        <v>45185</v>
      </c>
      <c r="J15" s="130">
        <v>7625</v>
      </c>
      <c r="K15" s="130">
        <f>8500+223213</f>
        <v>231713</v>
      </c>
      <c r="L15" s="130">
        <f t="shared" si="1"/>
        <v>410833</v>
      </c>
      <c r="O15" s="1"/>
    </row>
    <row r="16" spans="1:15" x14ac:dyDescent="0.25">
      <c r="A16" s="22">
        <v>2.2999999999999998</v>
      </c>
      <c r="B16" s="24" t="s">
        <v>61</v>
      </c>
      <c r="C16" s="131">
        <f>SUM(C17:C18)</f>
        <v>2943792.8499999996</v>
      </c>
      <c r="D16" s="131">
        <v>0</v>
      </c>
      <c r="E16" s="131">
        <f t="shared" ref="E16:J16" si="3">SUM(E17:E18)</f>
        <v>21699.480000000014</v>
      </c>
      <c r="F16" s="131">
        <f t="shared" si="3"/>
        <v>130871</v>
      </c>
      <c r="G16" s="131">
        <f t="shared" si="3"/>
        <v>106029</v>
      </c>
      <c r="H16" s="131">
        <f t="shared" si="3"/>
        <v>92516</v>
      </c>
      <c r="I16" s="131">
        <f t="shared" si="3"/>
        <v>273683</v>
      </c>
      <c r="J16" s="131">
        <f t="shared" si="3"/>
        <v>57213</v>
      </c>
      <c r="K16" s="131">
        <v>0</v>
      </c>
      <c r="L16" s="130">
        <f t="shared" si="1"/>
        <v>3625804.3299999996</v>
      </c>
      <c r="N16" s="1"/>
      <c r="O16" s="1"/>
    </row>
    <row r="17" spans="1:14" x14ac:dyDescent="0.25">
      <c r="A17" s="22" t="s">
        <v>62</v>
      </c>
      <c r="B17" s="23" t="s">
        <v>63</v>
      </c>
      <c r="C17" s="130">
        <v>2943792.8499999996</v>
      </c>
      <c r="D17" s="130">
        <v>0</v>
      </c>
      <c r="E17" s="130">
        <v>0</v>
      </c>
      <c r="F17" s="130">
        <v>0</v>
      </c>
      <c r="G17" s="130">
        <v>0</v>
      </c>
      <c r="H17" s="130">
        <v>0</v>
      </c>
      <c r="I17" s="130">
        <v>0</v>
      </c>
      <c r="J17" s="130">
        <v>0</v>
      </c>
      <c r="K17" s="130">
        <v>0</v>
      </c>
      <c r="L17" s="130">
        <f t="shared" si="1"/>
        <v>2943792.8499999996</v>
      </c>
      <c r="N17" s="1"/>
    </row>
    <row r="18" spans="1:14" x14ac:dyDescent="0.25">
      <c r="A18" s="22" t="s">
        <v>64</v>
      </c>
      <c r="B18" s="23" t="s">
        <v>65</v>
      </c>
      <c r="C18" s="130">
        <v>0</v>
      </c>
      <c r="D18" s="130">
        <v>0</v>
      </c>
      <c r="E18" s="130">
        <v>21699.480000000014</v>
      </c>
      <c r="F18" s="130">
        <v>130871</v>
      </c>
      <c r="G18" s="130">
        <v>106029</v>
      </c>
      <c r="H18" s="130">
        <v>92516</v>
      </c>
      <c r="I18" s="130">
        <v>273683</v>
      </c>
      <c r="J18" s="130">
        <v>57213</v>
      </c>
      <c r="K18" s="130">
        <v>0</v>
      </c>
      <c r="L18" s="130">
        <f t="shared" si="1"/>
        <v>682011.48</v>
      </c>
      <c r="N18" s="1"/>
    </row>
    <row r="19" spans="1:14" x14ac:dyDescent="0.25">
      <c r="A19" s="22">
        <v>2.4</v>
      </c>
      <c r="B19" s="24" t="s">
        <v>66</v>
      </c>
      <c r="C19" s="130">
        <v>0</v>
      </c>
      <c r="D19" s="130">
        <v>0</v>
      </c>
      <c r="E19" s="130">
        <v>0</v>
      </c>
      <c r="F19" s="130">
        <v>0</v>
      </c>
      <c r="G19" s="130">
        <v>0</v>
      </c>
      <c r="H19" s="130">
        <v>0</v>
      </c>
      <c r="I19" s="130">
        <v>0</v>
      </c>
      <c r="J19" s="130">
        <v>0</v>
      </c>
      <c r="K19" s="130">
        <v>0</v>
      </c>
      <c r="L19" s="130">
        <f t="shared" si="1"/>
        <v>0</v>
      </c>
    </row>
    <row r="20" spans="1:14" x14ac:dyDescent="0.25">
      <c r="A20" s="22">
        <v>2.5</v>
      </c>
      <c r="B20" s="23" t="s">
        <v>4</v>
      </c>
      <c r="C20" s="130">
        <v>0</v>
      </c>
      <c r="D20" s="130">
        <v>0</v>
      </c>
      <c r="E20" s="130">
        <v>0</v>
      </c>
      <c r="F20" s="130">
        <v>0</v>
      </c>
      <c r="G20" s="130">
        <v>0</v>
      </c>
      <c r="H20" s="130">
        <v>0</v>
      </c>
      <c r="I20" s="130">
        <v>0</v>
      </c>
      <c r="J20" s="130">
        <v>0</v>
      </c>
      <c r="K20" s="130">
        <v>0</v>
      </c>
      <c r="L20" s="130">
        <f t="shared" si="1"/>
        <v>0</v>
      </c>
    </row>
    <row r="21" spans="1:14" x14ac:dyDescent="0.25">
      <c r="A21" s="22" t="s">
        <v>309</v>
      </c>
      <c r="B21" s="23" t="s">
        <v>311</v>
      </c>
      <c r="C21" s="130">
        <v>5359</v>
      </c>
      <c r="D21" s="130"/>
      <c r="E21" s="130"/>
      <c r="F21" s="130"/>
      <c r="G21" s="130"/>
      <c r="H21" s="130"/>
      <c r="I21" s="130"/>
      <c r="J21" s="130"/>
      <c r="K21" s="130"/>
      <c r="L21" s="130"/>
    </row>
    <row r="22" spans="1:14" x14ac:dyDescent="0.25">
      <c r="A22" s="22" t="s">
        <v>310</v>
      </c>
      <c r="B22" s="23" t="s">
        <v>67</v>
      </c>
      <c r="C22" s="130">
        <v>317792.44399999996</v>
      </c>
      <c r="D22" s="130">
        <v>0</v>
      </c>
      <c r="E22" s="130">
        <v>0</v>
      </c>
      <c r="F22" s="130">
        <v>0</v>
      </c>
      <c r="G22" s="130">
        <v>0</v>
      </c>
      <c r="H22" s="130">
        <v>0</v>
      </c>
      <c r="I22" s="130">
        <v>0</v>
      </c>
      <c r="J22" s="130">
        <v>0</v>
      </c>
      <c r="K22" s="130">
        <v>0</v>
      </c>
      <c r="L22" s="130">
        <f t="shared" si="1"/>
        <v>317792.44399999996</v>
      </c>
    </row>
    <row r="23" spans="1:14" x14ac:dyDescent="0.25">
      <c r="A23" s="22" t="s">
        <v>312</v>
      </c>
      <c r="B23" s="23" t="s">
        <v>313</v>
      </c>
      <c r="C23" s="130"/>
      <c r="D23" s="130"/>
      <c r="E23" s="130"/>
      <c r="F23" s="130"/>
      <c r="G23" s="130"/>
      <c r="H23" s="130"/>
      <c r="I23" s="130"/>
      <c r="J23" s="130"/>
      <c r="K23" s="130">
        <v>508550</v>
      </c>
      <c r="L23" s="130"/>
    </row>
    <row r="24" spans="1:14" x14ac:dyDescent="0.25">
      <c r="A24" s="18">
        <v>3</v>
      </c>
      <c r="B24" s="21" t="s">
        <v>68</v>
      </c>
      <c r="C24" s="129">
        <f>C3-C13</f>
        <v>-1711419.9439999999</v>
      </c>
      <c r="D24" s="129">
        <f t="shared" ref="D24:K24" si="4">D3-D13</f>
        <v>221250.55</v>
      </c>
      <c r="E24" s="129">
        <f t="shared" si="4"/>
        <v>395126.51999999996</v>
      </c>
      <c r="F24" s="129">
        <f t="shared" si="4"/>
        <v>81584</v>
      </c>
      <c r="G24" s="129">
        <f t="shared" si="4"/>
        <v>109607</v>
      </c>
      <c r="H24" s="129">
        <f t="shared" si="4"/>
        <v>99995</v>
      </c>
      <c r="I24" s="129">
        <f t="shared" si="4"/>
        <v>439901.52000000025</v>
      </c>
      <c r="J24" s="129">
        <f t="shared" si="4"/>
        <v>569555.13</v>
      </c>
      <c r="K24" s="129">
        <f t="shared" si="4"/>
        <v>-205599.34999999998</v>
      </c>
      <c r="L24" s="129">
        <f t="shared" si="1"/>
        <v>0.42600000044330955</v>
      </c>
    </row>
    <row r="25" spans="1:14" x14ac:dyDescent="0.25">
      <c r="C25" s="162"/>
      <c r="D25" s="162"/>
      <c r="E25" s="162"/>
      <c r="F25" s="162"/>
      <c r="G25" s="162"/>
      <c r="H25" s="162"/>
      <c r="I25" s="162"/>
      <c r="J25" s="162"/>
      <c r="K25" s="162"/>
      <c r="L25" s="162"/>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26"/>
  <sheetViews>
    <sheetView topLeftCell="A10" zoomScale="110" zoomScaleNormal="110" workbookViewId="0">
      <selection activeCell="C3" sqref="C3:G20"/>
    </sheetView>
  </sheetViews>
  <sheetFormatPr defaultRowHeight="15" x14ac:dyDescent="0.25"/>
  <cols>
    <col min="1" max="1" width="4.85546875" style="2" bestFit="1" customWidth="1"/>
    <col min="2" max="2" width="58.5703125" customWidth="1"/>
    <col min="3" max="3" width="13.140625" bestFit="1" customWidth="1"/>
    <col min="4" max="5" width="12.28515625" bestFit="1" customWidth="1"/>
    <col min="6" max="6" width="11.28515625" bestFit="1" customWidth="1"/>
    <col min="7" max="7" width="10.28515625" bestFit="1" customWidth="1"/>
    <col min="8" max="8" width="11.85546875" bestFit="1" customWidth="1"/>
    <col min="9" max="9" width="11.5703125" bestFit="1" customWidth="1"/>
    <col min="10" max="10" width="13.7109375" bestFit="1" customWidth="1"/>
    <col min="11" max="11" width="12" bestFit="1" customWidth="1"/>
    <col min="12" max="13" width="10.28515625" bestFit="1" customWidth="1"/>
    <col min="14" max="16" width="9.28515625" bestFit="1" customWidth="1"/>
  </cols>
  <sheetData>
    <row r="1" spans="1:16" s="25" customFormat="1" x14ac:dyDescent="0.25">
      <c r="A1" s="172" t="s">
        <v>69</v>
      </c>
      <c r="B1" s="172"/>
      <c r="C1" s="172"/>
      <c r="D1" s="172"/>
      <c r="E1" s="172"/>
      <c r="F1" s="171" t="s">
        <v>0</v>
      </c>
      <c r="G1" s="171"/>
    </row>
    <row r="2" spans="1:16" x14ac:dyDescent="0.25">
      <c r="A2" s="26"/>
      <c r="B2" s="20" t="s">
        <v>70</v>
      </c>
      <c r="C2" s="20" t="s">
        <v>9</v>
      </c>
      <c r="D2" s="19" t="s">
        <v>71</v>
      </c>
      <c r="E2" s="19" t="s">
        <v>72</v>
      </c>
      <c r="F2" s="19" t="s">
        <v>73</v>
      </c>
      <c r="G2" s="19" t="s">
        <v>74</v>
      </c>
      <c r="K2" s="1"/>
      <c r="L2" s="1"/>
      <c r="M2" s="1"/>
      <c r="N2" s="1"/>
      <c r="O2" s="1"/>
      <c r="P2" s="1"/>
    </row>
    <row r="3" spans="1:16" x14ac:dyDescent="0.25">
      <c r="A3" s="27">
        <v>1</v>
      </c>
      <c r="B3" s="21" t="s">
        <v>50</v>
      </c>
      <c r="C3" s="133">
        <v>4873400.8899999997</v>
      </c>
      <c r="D3" s="133">
        <v>2885620.14</v>
      </c>
      <c r="E3" s="133">
        <v>1441184.3099999998</v>
      </c>
      <c r="F3" s="133">
        <v>73740.639999999999</v>
      </c>
      <c r="G3" s="133">
        <v>6370.07</v>
      </c>
      <c r="K3" s="1"/>
      <c r="L3" s="1"/>
      <c r="M3" s="1"/>
      <c r="N3" s="1"/>
      <c r="O3" s="1"/>
      <c r="P3" s="1"/>
    </row>
    <row r="4" spans="1:16" x14ac:dyDescent="0.25">
      <c r="A4" s="28">
        <v>1.1000000000000001</v>
      </c>
      <c r="B4" s="23" t="s">
        <v>75</v>
      </c>
      <c r="C4" s="134">
        <v>1575097.5199999998</v>
      </c>
      <c r="D4" s="131">
        <v>819054.86999999988</v>
      </c>
      <c r="E4" s="131">
        <v>697485.45</v>
      </c>
      <c r="F4" s="131">
        <v>51458.47</v>
      </c>
      <c r="G4" s="131">
        <v>7098.73</v>
      </c>
      <c r="K4" s="1"/>
      <c r="L4" s="1"/>
      <c r="M4" s="1"/>
      <c r="N4" s="1"/>
      <c r="O4" s="1"/>
      <c r="P4" s="1"/>
    </row>
    <row r="5" spans="1:16" x14ac:dyDescent="0.25">
      <c r="A5" s="28">
        <v>1.2</v>
      </c>
      <c r="B5" s="23" t="s">
        <v>52</v>
      </c>
      <c r="C5" s="134">
        <v>492041.76</v>
      </c>
      <c r="D5" s="131">
        <v>418399.53</v>
      </c>
      <c r="E5" s="131">
        <v>73642.23</v>
      </c>
      <c r="F5" s="131">
        <v>0</v>
      </c>
      <c r="G5" s="131">
        <v>0</v>
      </c>
    </row>
    <row r="6" spans="1:16" x14ac:dyDescent="0.25">
      <c r="A6" s="28">
        <v>1.3</v>
      </c>
      <c r="B6" s="23" t="s">
        <v>1</v>
      </c>
      <c r="C6" s="134">
        <v>1875583.6700000002</v>
      </c>
      <c r="D6" s="131">
        <v>1473218.96</v>
      </c>
      <c r="E6" s="131">
        <v>385904.6</v>
      </c>
      <c r="F6" s="131">
        <v>16460.11</v>
      </c>
      <c r="G6" s="131">
        <v>0</v>
      </c>
      <c r="H6" s="1"/>
      <c r="I6" s="29"/>
    </row>
    <row r="7" spans="1:16" ht="30" x14ac:dyDescent="0.25">
      <c r="A7" s="28">
        <v>1.4</v>
      </c>
      <c r="B7" s="24" t="s">
        <v>76</v>
      </c>
      <c r="C7" s="134">
        <v>335943.93</v>
      </c>
      <c r="D7" s="131">
        <v>303175.64</v>
      </c>
      <c r="E7" s="131">
        <v>32768.289999999994</v>
      </c>
      <c r="F7" s="131">
        <v>0</v>
      </c>
      <c r="G7" s="131">
        <v>0</v>
      </c>
    </row>
    <row r="8" spans="1:16" x14ac:dyDescent="0.25">
      <c r="A8" s="28">
        <v>1.5</v>
      </c>
      <c r="B8" s="23" t="s">
        <v>55</v>
      </c>
      <c r="C8" s="133">
        <v>0</v>
      </c>
      <c r="D8" s="131">
        <v>0</v>
      </c>
      <c r="E8" s="131">
        <v>0</v>
      </c>
      <c r="F8" s="131">
        <v>0</v>
      </c>
      <c r="G8" s="131">
        <v>0</v>
      </c>
      <c r="I8" s="1"/>
      <c r="J8" s="1"/>
      <c r="K8" s="1"/>
      <c r="L8" s="1"/>
    </row>
    <row r="9" spans="1:16" x14ac:dyDescent="0.25">
      <c r="A9" s="28">
        <v>1.6</v>
      </c>
      <c r="B9" s="23" t="s">
        <v>77</v>
      </c>
      <c r="C9" s="133">
        <v>85000</v>
      </c>
      <c r="D9" s="131">
        <v>0</v>
      </c>
      <c r="E9" s="131">
        <v>85000</v>
      </c>
      <c r="F9" s="131">
        <v>0</v>
      </c>
      <c r="G9" s="131">
        <v>0</v>
      </c>
      <c r="I9" s="1"/>
      <c r="J9" s="1"/>
      <c r="K9" s="1"/>
    </row>
    <row r="10" spans="1:16" x14ac:dyDescent="0.25">
      <c r="A10" s="28">
        <v>1.7</v>
      </c>
      <c r="B10" s="23" t="s">
        <v>78</v>
      </c>
      <c r="C10" s="133">
        <v>59560.95</v>
      </c>
      <c r="D10" s="131">
        <v>59560.95</v>
      </c>
      <c r="E10" s="131">
        <v>0</v>
      </c>
      <c r="F10" s="131">
        <v>0</v>
      </c>
      <c r="G10" s="131">
        <v>0</v>
      </c>
      <c r="I10" s="1"/>
      <c r="K10" s="1"/>
    </row>
    <row r="11" spans="1:16" x14ac:dyDescent="0.25">
      <c r="A11" s="28">
        <v>1.8</v>
      </c>
      <c r="B11" s="23" t="s">
        <v>3</v>
      </c>
      <c r="C11" s="133">
        <v>450173.06</v>
      </c>
      <c r="D11" s="131">
        <v>357759.88</v>
      </c>
      <c r="E11" s="131">
        <v>88593.859999999986</v>
      </c>
      <c r="F11" s="131">
        <v>3524.56</v>
      </c>
      <c r="G11" s="131">
        <v>294.76</v>
      </c>
      <c r="I11" s="1"/>
      <c r="K11" s="1"/>
    </row>
    <row r="12" spans="1:16" x14ac:dyDescent="0.25">
      <c r="A12" s="27">
        <v>2</v>
      </c>
      <c r="B12" s="21" t="s">
        <v>58</v>
      </c>
      <c r="C12" s="133">
        <v>4361939.3499999996</v>
      </c>
      <c r="D12" s="133">
        <v>2961718.31</v>
      </c>
      <c r="E12" s="133">
        <v>1324703.69</v>
      </c>
      <c r="F12" s="133">
        <v>70079.89</v>
      </c>
      <c r="G12" s="133">
        <v>5437.46</v>
      </c>
    </row>
    <row r="13" spans="1:16" x14ac:dyDescent="0.25">
      <c r="A13" s="28">
        <v>2.1</v>
      </c>
      <c r="B13" s="24" t="s">
        <v>79</v>
      </c>
      <c r="C13" s="133">
        <v>2159.87</v>
      </c>
      <c r="D13" s="131">
        <v>2159.87</v>
      </c>
      <c r="E13" s="131">
        <v>0</v>
      </c>
      <c r="F13" s="131">
        <v>0</v>
      </c>
      <c r="G13" s="131">
        <v>0</v>
      </c>
      <c r="I13" s="1"/>
    </row>
    <row r="14" spans="1:16" ht="30" x14ac:dyDescent="0.25">
      <c r="A14" s="28">
        <v>2.2000000000000002</v>
      </c>
      <c r="B14" s="24" t="s">
        <v>60</v>
      </c>
      <c r="C14" s="133">
        <v>418732.00000000006</v>
      </c>
      <c r="D14" s="131">
        <v>239343.96000000002</v>
      </c>
      <c r="E14" s="131">
        <v>178307.98</v>
      </c>
      <c r="F14" s="131">
        <v>1079.01</v>
      </c>
      <c r="G14" s="131">
        <v>1.05</v>
      </c>
      <c r="I14" s="1"/>
      <c r="J14" s="1"/>
      <c r="K14" s="1"/>
      <c r="L14" s="1"/>
      <c r="M14" s="1"/>
    </row>
    <row r="15" spans="1:16" x14ac:dyDescent="0.25">
      <c r="A15" s="28">
        <v>2.2999999999999998</v>
      </c>
      <c r="B15" s="23" t="s">
        <v>80</v>
      </c>
      <c r="C15" s="133">
        <v>3631766.59</v>
      </c>
      <c r="D15" s="133">
        <v>2456455.79</v>
      </c>
      <c r="E15" s="133">
        <v>1101309.3499999999</v>
      </c>
      <c r="F15" s="133">
        <v>68605.81</v>
      </c>
      <c r="G15" s="133">
        <v>5395.6399999999994</v>
      </c>
      <c r="I15" s="1"/>
    </row>
    <row r="16" spans="1:16" x14ac:dyDescent="0.25">
      <c r="A16" s="28" t="s">
        <v>62</v>
      </c>
      <c r="B16" s="23" t="s">
        <v>81</v>
      </c>
      <c r="C16" s="130">
        <v>2931939.68</v>
      </c>
      <c r="D16" s="131">
        <v>2177090.15</v>
      </c>
      <c r="E16" s="131">
        <v>680848.08</v>
      </c>
      <c r="F16" s="131">
        <v>68605.81</v>
      </c>
      <c r="G16" s="131">
        <v>5395.6399999999994</v>
      </c>
      <c r="I16" s="1"/>
    </row>
    <row r="17" spans="1:13" x14ac:dyDescent="0.25">
      <c r="A17" s="28" t="s">
        <v>64</v>
      </c>
      <c r="B17" s="23" t="s">
        <v>82</v>
      </c>
      <c r="C17" s="130">
        <v>699826.90999999992</v>
      </c>
      <c r="D17" s="131">
        <v>279365.64</v>
      </c>
      <c r="E17" s="131">
        <v>420461.26999999996</v>
      </c>
      <c r="F17" s="131">
        <v>0</v>
      </c>
      <c r="G17" s="131">
        <v>0</v>
      </c>
      <c r="I17" s="29"/>
    </row>
    <row r="18" spans="1:13" x14ac:dyDescent="0.25">
      <c r="A18" s="28">
        <v>2.4</v>
      </c>
      <c r="B18" s="23" t="s">
        <v>66</v>
      </c>
      <c r="C18" s="133">
        <v>0</v>
      </c>
      <c r="D18" s="131">
        <v>0</v>
      </c>
      <c r="E18" s="131">
        <v>0</v>
      </c>
      <c r="F18" s="131">
        <v>0</v>
      </c>
      <c r="G18" s="131">
        <v>0</v>
      </c>
    </row>
    <row r="19" spans="1:13" x14ac:dyDescent="0.25">
      <c r="A19" s="28">
        <v>2.5</v>
      </c>
      <c r="B19" s="23" t="s">
        <v>4</v>
      </c>
      <c r="C19" s="133">
        <v>0</v>
      </c>
      <c r="D19" s="131">
        <v>0</v>
      </c>
      <c r="E19" s="131">
        <v>0</v>
      </c>
      <c r="F19" s="131">
        <v>0</v>
      </c>
      <c r="G19" s="131">
        <v>0</v>
      </c>
    </row>
    <row r="20" spans="1:13" x14ac:dyDescent="0.25">
      <c r="A20" s="28">
        <v>2.6</v>
      </c>
      <c r="B20" s="23" t="s">
        <v>5</v>
      </c>
      <c r="C20" s="133">
        <v>309280.89</v>
      </c>
      <c r="D20" s="131">
        <v>263758.69</v>
      </c>
      <c r="E20" s="131">
        <v>45086.36</v>
      </c>
      <c r="F20" s="131">
        <v>395.07</v>
      </c>
      <c r="G20" s="131">
        <v>40.770000000000003</v>
      </c>
      <c r="J20" s="1"/>
      <c r="K20" s="1"/>
      <c r="M20" s="1"/>
    </row>
    <row r="21" spans="1:13" x14ac:dyDescent="0.25">
      <c r="A21" s="168" t="s">
        <v>83</v>
      </c>
      <c r="B21" s="169"/>
      <c r="C21" s="169"/>
      <c r="D21" s="169"/>
      <c r="E21" s="169"/>
      <c r="F21" s="169"/>
      <c r="G21" s="170"/>
    </row>
    <row r="22" spans="1:13" x14ac:dyDescent="0.25">
      <c r="A22" s="27">
        <v>3</v>
      </c>
      <c r="B22" s="30" t="s">
        <v>84</v>
      </c>
      <c r="C22" s="135">
        <v>2.163360159541888E-2</v>
      </c>
      <c r="D22" s="135">
        <v>0</v>
      </c>
      <c r="E22" s="135">
        <v>1.6092153502005213E-2</v>
      </c>
      <c r="F22" s="135">
        <v>1.3712337377397141E-3</v>
      </c>
      <c r="G22" s="135">
        <v>4.170214355673954E-3</v>
      </c>
    </row>
    <row r="23" spans="1:13" ht="30" x14ac:dyDescent="0.25">
      <c r="A23" s="28">
        <v>3.1</v>
      </c>
      <c r="B23" s="24" t="s">
        <v>85</v>
      </c>
      <c r="C23" s="136">
        <v>1.8483183643709E-2</v>
      </c>
      <c r="D23" s="137">
        <v>0</v>
      </c>
      <c r="E23" s="137">
        <v>1.6092153502005213E-2</v>
      </c>
      <c r="F23" s="137">
        <v>1.3712337377397141E-3</v>
      </c>
      <c r="G23" s="137">
        <v>1.0197964039640732E-3</v>
      </c>
      <c r="J23" s="1"/>
      <c r="K23" s="1"/>
    </row>
    <row r="24" spans="1:13" x14ac:dyDescent="0.25">
      <c r="A24" s="28">
        <v>3.2</v>
      </c>
      <c r="B24" s="23" t="s">
        <v>86</v>
      </c>
      <c r="C24" s="136">
        <v>3.1504179517098806E-3</v>
      </c>
      <c r="D24" s="137">
        <v>0</v>
      </c>
      <c r="E24" s="137">
        <v>0</v>
      </c>
      <c r="F24" s="137">
        <v>0</v>
      </c>
      <c r="G24" s="137">
        <v>3.1504179517098806E-3</v>
      </c>
      <c r="J24" s="1"/>
    </row>
    <row r="25" spans="1:13" x14ac:dyDescent="0.25">
      <c r="A25" s="28">
        <v>3.3</v>
      </c>
      <c r="B25" s="23" t="s">
        <v>87</v>
      </c>
      <c r="C25" s="136">
        <v>0</v>
      </c>
      <c r="D25" s="137">
        <v>0</v>
      </c>
      <c r="E25" s="137">
        <v>0</v>
      </c>
      <c r="F25" s="137">
        <v>0</v>
      </c>
      <c r="G25" s="137">
        <v>0</v>
      </c>
      <c r="J25" s="31"/>
    </row>
    <row r="26" spans="1:13" x14ac:dyDescent="0.25">
      <c r="A26" s="28">
        <v>3.4</v>
      </c>
      <c r="B26" s="23" t="s">
        <v>88</v>
      </c>
      <c r="C26" s="135">
        <v>2.163360159541888E-2</v>
      </c>
      <c r="D26" s="135">
        <v>0</v>
      </c>
      <c r="E26" s="137">
        <v>1.6092153502005213E-2</v>
      </c>
      <c r="F26" s="137">
        <v>1.3712337377397141E-3</v>
      </c>
      <c r="G26" s="137">
        <v>4.170214355673954E-3</v>
      </c>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22"/>
  <sheetViews>
    <sheetView topLeftCell="A7" zoomScale="130" zoomScaleNormal="130" workbookViewId="0">
      <selection activeCell="C17" sqref="C17:C22"/>
    </sheetView>
  </sheetViews>
  <sheetFormatPr defaultRowHeight="15" x14ac:dyDescent="0.25"/>
  <cols>
    <col min="1" max="1" width="5.85546875" customWidth="1"/>
    <col min="2" max="2" width="35.42578125" bestFit="1" customWidth="1"/>
    <col min="3" max="3" width="16" customWidth="1"/>
  </cols>
  <sheetData>
    <row r="1" spans="1:11" x14ac:dyDescent="0.25">
      <c r="A1" s="173" t="s">
        <v>89</v>
      </c>
      <c r="B1" s="174"/>
      <c r="C1" s="33" t="s">
        <v>0</v>
      </c>
      <c r="D1" s="32"/>
      <c r="E1" s="32"/>
      <c r="F1" s="32"/>
      <c r="G1" s="32"/>
      <c r="H1" s="32"/>
      <c r="I1" s="32"/>
      <c r="J1" s="32"/>
      <c r="K1" s="32"/>
    </row>
    <row r="2" spans="1:11" x14ac:dyDescent="0.25">
      <c r="A2" s="20">
        <v>1</v>
      </c>
      <c r="B2" s="21" t="s">
        <v>90</v>
      </c>
      <c r="C2" s="138">
        <f>SUM(C3:C8)</f>
        <v>3130625.7700000005</v>
      </c>
    </row>
    <row r="3" spans="1:11" x14ac:dyDescent="0.25">
      <c r="A3" s="34">
        <v>1.1000000000000001</v>
      </c>
      <c r="B3" s="23" t="s">
        <v>91</v>
      </c>
      <c r="C3" s="130">
        <v>756800.40999999992</v>
      </c>
    </row>
    <row r="4" spans="1:11" x14ac:dyDescent="0.25">
      <c r="A4" s="34">
        <v>1.2</v>
      </c>
      <c r="B4" s="23" t="s">
        <v>43</v>
      </c>
      <c r="C4" s="130">
        <v>401909.08999999997</v>
      </c>
    </row>
    <row r="5" spans="1:11" x14ac:dyDescent="0.25">
      <c r="A5" s="34">
        <v>1.3</v>
      </c>
      <c r="B5" s="23" t="s">
        <v>92</v>
      </c>
      <c r="C5" s="130">
        <v>498475</v>
      </c>
    </row>
    <row r="6" spans="1:11" x14ac:dyDescent="0.25">
      <c r="A6" s="34">
        <v>1.4</v>
      </c>
      <c r="B6" s="23" t="s">
        <v>93</v>
      </c>
      <c r="C6" s="130">
        <v>758769.52000000025</v>
      </c>
    </row>
    <row r="7" spans="1:11" x14ac:dyDescent="0.25">
      <c r="A7" s="34">
        <v>1.5</v>
      </c>
      <c r="B7" s="23" t="s">
        <v>94</v>
      </c>
      <c r="C7" s="130">
        <v>379415.75</v>
      </c>
    </row>
    <row r="8" spans="1:11" x14ac:dyDescent="0.25">
      <c r="A8" s="34">
        <v>1.6</v>
      </c>
      <c r="B8" s="23" t="s">
        <v>95</v>
      </c>
      <c r="C8" s="130">
        <v>335256</v>
      </c>
    </row>
    <row r="9" spans="1:11" x14ac:dyDescent="0.25">
      <c r="A9" s="20">
        <v>2</v>
      </c>
      <c r="B9" s="21" t="s">
        <v>96</v>
      </c>
      <c r="C9" s="138">
        <f>SUM(C10:C15)</f>
        <v>1893932.4700000007</v>
      </c>
    </row>
    <row r="10" spans="1:11" x14ac:dyDescent="0.25">
      <c r="A10" s="34">
        <v>2.1</v>
      </c>
      <c r="B10" s="23" t="s">
        <v>91</v>
      </c>
      <c r="C10" s="130">
        <v>169002.62000000002</v>
      </c>
    </row>
    <row r="11" spans="1:11" x14ac:dyDescent="0.25">
      <c r="A11" s="34">
        <v>2.2000000000000002</v>
      </c>
      <c r="B11" s="23" t="s">
        <v>43</v>
      </c>
      <c r="C11" s="130">
        <v>323001.79999999987</v>
      </c>
    </row>
    <row r="12" spans="1:11" x14ac:dyDescent="0.25">
      <c r="A12" s="34">
        <v>2.2999999999999998</v>
      </c>
      <c r="B12" s="23" t="s">
        <v>92</v>
      </c>
      <c r="C12" s="130">
        <v>462141</v>
      </c>
    </row>
    <row r="13" spans="1:11" x14ac:dyDescent="0.25">
      <c r="A13" s="34">
        <v>2.4</v>
      </c>
      <c r="B13" s="23" t="s">
        <v>93</v>
      </c>
      <c r="C13" s="130">
        <v>592363.27000000072</v>
      </c>
    </row>
    <row r="14" spans="1:11" x14ac:dyDescent="0.25">
      <c r="A14" s="34">
        <v>2.5</v>
      </c>
      <c r="B14" s="23" t="s">
        <v>94</v>
      </c>
      <c r="C14" s="130">
        <v>98485.77999999997</v>
      </c>
    </row>
    <row r="15" spans="1:11" x14ac:dyDescent="0.25">
      <c r="A15" s="34">
        <v>2.6</v>
      </c>
      <c r="B15" s="23" t="s">
        <v>95</v>
      </c>
      <c r="C15" s="130">
        <v>248938</v>
      </c>
    </row>
    <row r="16" spans="1:11" x14ac:dyDescent="0.25">
      <c r="A16" s="20">
        <v>3</v>
      </c>
      <c r="B16" s="21" t="s">
        <v>97</v>
      </c>
      <c r="C16" s="138">
        <f>SUM(C17:C22)</f>
        <v>1236692.2999999996</v>
      </c>
    </row>
    <row r="17" spans="1:3" x14ac:dyDescent="0.25">
      <c r="A17" s="34">
        <v>3.1</v>
      </c>
      <c r="B17" s="23" t="s">
        <v>91</v>
      </c>
      <c r="C17" s="130">
        <v>587797.78999999992</v>
      </c>
    </row>
    <row r="18" spans="1:3" x14ac:dyDescent="0.25">
      <c r="A18" s="34">
        <v>3.2</v>
      </c>
      <c r="B18" s="23" t="s">
        <v>43</v>
      </c>
      <c r="C18" s="130">
        <v>78907.290000000095</v>
      </c>
    </row>
    <row r="19" spans="1:3" x14ac:dyDescent="0.25">
      <c r="A19" s="34">
        <v>3.3</v>
      </c>
      <c r="B19" s="23" t="s">
        <v>92</v>
      </c>
      <c r="C19" s="130">
        <v>36334</v>
      </c>
    </row>
    <row r="20" spans="1:3" x14ac:dyDescent="0.25">
      <c r="A20" s="34">
        <v>3.4</v>
      </c>
      <c r="B20" s="23" t="s">
        <v>93</v>
      </c>
      <c r="C20" s="130">
        <v>166406.24999999953</v>
      </c>
    </row>
    <row r="21" spans="1:3" x14ac:dyDescent="0.25">
      <c r="A21" s="34">
        <v>3.5</v>
      </c>
      <c r="B21" s="23" t="s">
        <v>94</v>
      </c>
      <c r="C21" s="130">
        <v>280929.97000000003</v>
      </c>
    </row>
    <row r="22" spans="1:3" x14ac:dyDescent="0.25">
      <c r="A22" s="34">
        <v>3.6</v>
      </c>
      <c r="B22" s="23" t="s">
        <v>95</v>
      </c>
      <c r="C22" s="130">
        <v>86317</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28"/>
  <sheetViews>
    <sheetView topLeftCell="A13" workbookViewId="0">
      <selection activeCell="B3" sqref="B3:D26"/>
    </sheetView>
  </sheetViews>
  <sheetFormatPr defaultColWidth="9.140625" defaultRowHeight="15" x14ac:dyDescent="0.25"/>
  <cols>
    <col min="1" max="1" width="49.5703125" style="35" customWidth="1"/>
    <col min="2" max="2" width="21.140625" style="35" customWidth="1"/>
    <col min="3" max="3" width="20.28515625" style="35" bestFit="1" customWidth="1"/>
    <col min="4" max="4" width="20.28515625" style="35" customWidth="1"/>
    <col min="5" max="6" width="9.140625" style="35"/>
    <col min="7" max="7" width="10.5703125" style="35" bestFit="1" customWidth="1"/>
    <col min="8" max="10" width="9.140625" style="35"/>
    <col min="11" max="11" width="11.140625" style="35" bestFit="1" customWidth="1"/>
    <col min="12" max="16384" width="9.140625" style="35"/>
  </cols>
  <sheetData>
    <row r="1" spans="1:9" ht="36.75" customHeight="1" x14ac:dyDescent="0.25">
      <c r="A1" s="175" t="s">
        <v>98</v>
      </c>
      <c r="B1" s="175"/>
      <c r="C1" s="175"/>
      <c r="D1" s="175"/>
    </row>
    <row r="2" spans="1:9" ht="45" x14ac:dyDescent="0.25">
      <c r="A2" s="36" t="s">
        <v>99</v>
      </c>
      <c r="B2" s="37" t="s">
        <v>100</v>
      </c>
      <c r="C2" s="37" t="s">
        <v>101</v>
      </c>
      <c r="D2" s="37" t="s">
        <v>102</v>
      </c>
      <c r="E2" s="38"/>
      <c r="F2" s="38"/>
      <c r="G2" s="161"/>
    </row>
    <row r="3" spans="1:9" x14ac:dyDescent="0.25">
      <c r="A3" s="39" t="s">
        <v>103</v>
      </c>
      <c r="B3" s="139">
        <v>2154115.8430000003</v>
      </c>
      <c r="C3" s="139">
        <v>84529.88</v>
      </c>
      <c r="D3" s="140">
        <v>0.03</v>
      </c>
      <c r="E3" s="40"/>
      <c r="F3" s="38"/>
      <c r="G3" s="161"/>
      <c r="I3" s="160"/>
    </row>
    <row r="4" spans="1:9" x14ac:dyDescent="0.25">
      <c r="A4" s="41" t="s">
        <v>104</v>
      </c>
      <c r="B4" s="139">
        <v>332556.05</v>
      </c>
      <c r="C4" s="139">
        <v>942.55</v>
      </c>
      <c r="D4" s="140">
        <v>0</v>
      </c>
      <c r="E4" s="40"/>
    </row>
    <row r="5" spans="1:9" x14ac:dyDescent="0.25">
      <c r="A5" s="42" t="s">
        <v>105</v>
      </c>
      <c r="B5" s="139">
        <v>2020.65</v>
      </c>
      <c r="C5" s="139">
        <v>0</v>
      </c>
      <c r="D5" s="140">
        <v>0</v>
      </c>
      <c r="E5" s="40"/>
    </row>
    <row r="6" spans="1:9" ht="15.75" customHeight="1" x14ac:dyDescent="0.25">
      <c r="A6" s="42" t="s">
        <v>106</v>
      </c>
      <c r="B6" s="139">
        <v>279246.74</v>
      </c>
      <c r="C6" s="139">
        <v>942.55</v>
      </c>
      <c r="D6" s="140">
        <v>0</v>
      </c>
      <c r="E6" s="40"/>
    </row>
    <row r="7" spans="1:9" x14ac:dyDescent="0.25">
      <c r="A7" s="42" t="s">
        <v>107</v>
      </c>
      <c r="B7" s="139">
        <v>1525.74</v>
      </c>
      <c r="C7" s="139">
        <v>0</v>
      </c>
      <c r="D7" s="140">
        <v>0</v>
      </c>
      <c r="E7" s="40"/>
    </row>
    <row r="8" spans="1:9" x14ac:dyDescent="0.25">
      <c r="A8" s="42" t="s">
        <v>108</v>
      </c>
      <c r="B8" s="139">
        <v>49762.92</v>
      </c>
      <c r="C8" s="139">
        <v>0</v>
      </c>
      <c r="D8" s="140">
        <v>0</v>
      </c>
      <c r="E8" s="40"/>
    </row>
    <row r="9" spans="1:9" x14ac:dyDescent="0.25">
      <c r="A9" s="41" t="s">
        <v>109</v>
      </c>
      <c r="B9" s="139">
        <v>18686.03</v>
      </c>
      <c r="C9" s="139">
        <v>13846.83</v>
      </c>
      <c r="D9" s="140">
        <v>0.01</v>
      </c>
      <c r="E9" s="40"/>
    </row>
    <row r="10" spans="1:9" x14ac:dyDescent="0.25">
      <c r="A10" s="41" t="s">
        <v>110</v>
      </c>
      <c r="B10" s="139">
        <v>79146.039999999994</v>
      </c>
      <c r="C10" s="139">
        <v>369.86</v>
      </c>
      <c r="D10" s="140">
        <v>0</v>
      </c>
      <c r="E10" s="40"/>
    </row>
    <row r="11" spans="1:9" x14ac:dyDescent="0.25">
      <c r="A11" s="41" t="s">
        <v>111</v>
      </c>
      <c r="B11" s="139">
        <v>26757.32</v>
      </c>
      <c r="C11" s="139">
        <v>0</v>
      </c>
      <c r="D11" s="140">
        <v>0</v>
      </c>
      <c r="E11" s="40"/>
    </row>
    <row r="12" spans="1:9" x14ac:dyDescent="0.25">
      <c r="A12" s="41" t="s">
        <v>112</v>
      </c>
      <c r="B12" s="139">
        <v>58318.91</v>
      </c>
      <c r="C12" s="139">
        <v>9.11</v>
      </c>
      <c r="D12" s="140">
        <v>0</v>
      </c>
      <c r="E12" s="40"/>
    </row>
    <row r="13" spans="1:9" x14ac:dyDescent="0.25">
      <c r="A13" s="41" t="s">
        <v>113</v>
      </c>
      <c r="B13" s="139">
        <v>63468.729999999996</v>
      </c>
      <c r="C13" s="139">
        <v>10946.050000000003</v>
      </c>
      <c r="D13" s="140">
        <v>0</v>
      </c>
      <c r="E13" s="40"/>
    </row>
    <row r="14" spans="1:9" x14ac:dyDescent="0.25">
      <c r="A14" s="41" t="s">
        <v>114</v>
      </c>
      <c r="B14" s="139">
        <v>29417.503000000001</v>
      </c>
      <c r="C14" s="139">
        <v>2791.58</v>
      </c>
      <c r="D14" s="140">
        <v>0</v>
      </c>
      <c r="E14" s="40"/>
    </row>
    <row r="15" spans="1:9" x14ac:dyDescent="0.25">
      <c r="A15" s="41" t="s">
        <v>115</v>
      </c>
      <c r="B15" s="139">
        <v>0</v>
      </c>
      <c r="C15" s="139">
        <v>0</v>
      </c>
      <c r="D15" s="140">
        <v>0</v>
      </c>
      <c r="E15" s="40"/>
    </row>
    <row r="16" spans="1:9" x14ac:dyDescent="0.25">
      <c r="A16" s="43" t="s">
        <v>116</v>
      </c>
      <c r="B16" s="139">
        <v>0</v>
      </c>
      <c r="C16" s="139">
        <v>0</v>
      </c>
      <c r="D16" s="140">
        <v>0</v>
      </c>
      <c r="E16" s="40"/>
    </row>
    <row r="17" spans="1:5" ht="30" x14ac:dyDescent="0.25">
      <c r="A17" s="43" t="s">
        <v>117</v>
      </c>
      <c r="B17" s="139">
        <v>1545765.2600000002</v>
      </c>
      <c r="C17" s="139">
        <v>55623.9</v>
      </c>
      <c r="D17" s="140">
        <v>0.02</v>
      </c>
      <c r="E17" s="40"/>
    </row>
    <row r="18" spans="1:5" x14ac:dyDescent="0.25">
      <c r="A18" s="44" t="s">
        <v>118</v>
      </c>
      <c r="B18" s="139">
        <v>192290.13</v>
      </c>
      <c r="C18" s="139">
        <v>12942.099999999999</v>
      </c>
      <c r="D18" s="140">
        <v>0</v>
      </c>
      <c r="E18" s="40"/>
    </row>
    <row r="19" spans="1:5" ht="30" x14ac:dyDescent="0.25">
      <c r="A19" s="45" t="s">
        <v>119</v>
      </c>
      <c r="B19" s="139">
        <v>192290.13</v>
      </c>
      <c r="C19" s="139">
        <v>12942.099999999999</v>
      </c>
      <c r="D19" s="140">
        <v>0</v>
      </c>
      <c r="E19" s="40"/>
    </row>
    <row r="20" spans="1:5" x14ac:dyDescent="0.25">
      <c r="A20" s="44" t="s">
        <v>120</v>
      </c>
      <c r="B20" s="139">
        <v>0</v>
      </c>
      <c r="C20" s="139">
        <v>0</v>
      </c>
      <c r="D20" s="140">
        <v>0</v>
      </c>
      <c r="E20" s="40"/>
    </row>
    <row r="21" spans="1:5" ht="30" x14ac:dyDescent="0.25">
      <c r="A21" s="45" t="s">
        <v>121</v>
      </c>
      <c r="B21" s="139">
        <v>0</v>
      </c>
      <c r="C21" s="139">
        <v>0</v>
      </c>
      <c r="D21" s="140">
        <v>0</v>
      </c>
      <c r="E21" s="40"/>
    </row>
    <row r="22" spans="1:5" x14ac:dyDescent="0.25">
      <c r="A22" s="44" t="s">
        <v>122</v>
      </c>
      <c r="B22" s="139">
        <v>0</v>
      </c>
      <c r="C22" s="139">
        <v>0</v>
      </c>
      <c r="D22" s="140">
        <v>0</v>
      </c>
      <c r="E22" s="40"/>
    </row>
    <row r="23" spans="1:5" x14ac:dyDescent="0.25">
      <c r="A23" s="44" t="s">
        <v>123</v>
      </c>
      <c r="B23" s="139">
        <v>0</v>
      </c>
      <c r="C23" s="139">
        <v>0</v>
      </c>
      <c r="D23" s="140">
        <v>0</v>
      </c>
      <c r="E23" s="40"/>
    </row>
    <row r="24" spans="1:5" x14ac:dyDescent="0.25">
      <c r="A24" s="44" t="s">
        <v>124</v>
      </c>
      <c r="B24" s="139">
        <v>318858.89999999997</v>
      </c>
      <c r="C24" s="139">
        <v>9090.35</v>
      </c>
      <c r="D24" s="140">
        <v>0</v>
      </c>
      <c r="E24" s="40"/>
    </row>
    <row r="25" spans="1:5" x14ac:dyDescent="0.25">
      <c r="A25" s="44" t="s">
        <v>125</v>
      </c>
      <c r="B25" s="139">
        <v>1034616.2299999999</v>
      </c>
      <c r="C25" s="139">
        <v>33591.450000000004</v>
      </c>
      <c r="D25" s="140">
        <v>0.02</v>
      </c>
      <c r="E25" s="40"/>
    </row>
    <row r="26" spans="1:5" x14ac:dyDescent="0.25">
      <c r="A26" s="46" t="s">
        <v>126</v>
      </c>
      <c r="B26" s="139">
        <v>0</v>
      </c>
      <c r="C26" s="139">
        <v>0</v>
      </c>
      <c r="D26" s="140">
        <v>0</v>
      </c>
      <c r="E26" s="40"/>
    </row>
    <row r="27" spans="1:5" x14ac:dyDescent="0.25">
      <c r="A27" s="176" t="s">
        <v>127</v>
      </c>
      <c r="B27" s="176"/>
      <c r="C27" s="176"/>
      <c r="D27" s="176"/>
    </row>
    <row r="28" spans="1:5" ht="35.25" customHeight="1" x14ac:dyDescent="0.25">
      <c r="A28" s="177"/>
      <c r="B28" s="177"/>
      <c r="C28" s="177"/>
      <c r="D28" s="177"/>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15"/>
  <sheetViews>
    <sheetView workbookViewId="0">
      <selection activeCell="F4" sqref="F4"/>
    </sheetView>
  </sheetViews>
  <sheetFormatPr defaultColWidth="9.140625" defaultRowHeight="15" x14ac:dyDescent="0.25"/>
  <cols>
    <col min="1" max="1" width="34.5703125" style="35" customWidth="1"/>
    <col min="2" max="2" width="12.85546875" style="35" customWidth="1"/>
    <col min="3" max="3" width="15.140625" style="35" bestFit="1" customWidth="1"/>
    <col min="4" max="4" width="14" style="35" customWidth="1"/>
    <col min="5" max="5" width="17.140625" style="35" customWidth="1"/>
    <col min="6" max="6" width="17.5703125" style="35" customWidth="1"/>
    <col min="7" max="7" width="19.5703125" style="35" customWidth="1"/>
    <col min="8" max="8" width="11.42578125" style="35" bestFit="1" customWidth="1"/>
    <col min="9" max="10" width="9.140625" style="35"/>
    <col min="11" max="11" width="11" style="35" bestFit="1" customWidth="1"/>
    <col min="12" max="12" width="12" style="35" bestFit="1" customWidth="1"/>
    <col min="13" max="16384" width="9.140625" style="35"/>
  </cols>
  <sheetData>
    <row r="1" spans="1:12" x14ac:dyDescent="0.25">
      <c r="A1" s="178" t="s">
        <v>128</v>
      </c>
      <c r="B1" s="178"/>
      <c r="C1" s="178"/>
      <c r="D1" s="178"/>
      <c r="E1" s="178"/>
      <c r="F1" s="178"/>
      <c r="G1" s="178"/>
    </row>
    <row r="2" spans="1:12" x14ac:dyDescent="0.25">
      <c r="A2" s="179" t="s">
        <v>129</v>
      </c>
      <c r="B2" s="179"/>
      <c r="C2" s="179"/>
      <c r="D2" s="179"/>
      <c r="E2" s="179"/>
      <c r="F2" s="179"/>
      <c r="G2" s="179"/>
    </row>
    <row r="3" spans="1:12" ht="60" x14ac:dyDescent="0.25">
      <c r="A3" s="47"/>
      <c r="B3" s="48" t="s">
        <v>130</v>
      </c>
      <c r="C3" s="48" t="s">
        <v>131</v>
      </c>
      <c r="D3" s="48" t="s">
        <v>132</v>
      </c>
      <c r="E3" s="48" t="s">
        <v>133</v>
      </c>
      <c r="F3" s="48" t="s">
        <v>134</v>
      </c>
      <c r="G3" s="48" t="s">
        <v>135</v>
      </c>
      <c r="L3" s="160"/>
    </row>
    <row r="4" spans="1:12" x14ac:dyDescent="0.25">
      <c r="A4" s="49" t="s">
        <v>136</v>
      </c>
      <c r="B4" s="141">
        <v>2154115.8400000003</v>
      </c>
      <c r="C4" s="50" t="s">
        <v>137</v>
      </c>
      <c r="D4" s="141">
        <v>11342.492099999999</v>
      </c>
      <c r="E4" s="142">
        <f>D4/$B$4</f>
        <v>5.2654977459336621E-3</v>
      </c>
      <c r="F4" s="143">
        <v>278531.93</v>
      </c>
      <c r="G4" s="142">
        <f>F4/B4</f>
        <v>0.12930220595750316</v>
      </c>
    </row>
    <row r="5" spans="1:12" x14ac:dyDescent="0.25">
      <c r="A5" s="51" t="s">
        <v>138</v>
      </c>
      <c r="B5" s="141">
        <v>823032.40000000014</v>
      </c>
      <c r="C5" s="142">
        <f>B5/B4</f>
        <v>0.38207434563964771</v>
      </c>
      <c r="D5" s="141">
        <v>11342.492099999999</v>
      </c>
      <c r="E5" s="142">
        <f>D5/$B$4</f>
        <v>5.2654977459336621E-3</v>
      </c>
      <c r="F5" s="50" t="s">
        <v>137</v>
      </c>
      <c r="G5" s="50" t="s">
        <v>137</v>
      </c>
    </row>
    <row r="6" spans="1:12" x14ac:dyDescent="0.25">
      <c r="A6" s="52" t="s">
        <v>139</v>
      </c>
      <c r="B6" s="141">
        <v>673754.09000000008</v>
      </c>
      <c r="C6" s="142">
        <f>B6/B4</f>
        <v>0.31277523589446332</v>
      </c>
      <c r="D6" s="141">
        <v>6950</v>
      </c>
      <c r="E6" s="142">
        <f>D6/$B$4</f>
        <v>3.2263817344196305E-3</v>
      </c>
      <c r="F6" s="50" t="s">
        <v>137</v>
      </c>
      <c r="G6" s="50" t="s">
        <v>137</v>
      </c>
    </row>
    <row r="7" spans="1:12" x14ac:dyDescent="0.25">
      <c r="A7" s="52" t="s">
        <v>140</v>
      </c>
      <c r="B7" s="141">
        <v>149278.31</v>
      </c>
      <c r="C7" s="142">
        <f>B7/B4</f>
        <v>6.9299109745184356E-2</v>
      </c>
      <c r="D7" s="141">
        <v>4392.4920999999995</v>
      </c>
      <c r="E7" s="142">
        <f>D7/$B$4</f>
        <v>2.039116011514032E-3</v>
      </c>
      <c r="F7" s="50" t="s">
        <v>137</v>
      </c>
      <c r="G7" s="50" t="s">
        <v>137</v>
      </c>
    </row>
    <row r="8" spans="1:12" x14ac:dyDescent="0.25">
      <c r="A8" s="51" t="s">
        <v>141</v>
      </c>
      <c r="B8" s="141">
        <v>980008.05</v>
      </c>
      <c r="C8" s="142">
        <f>B8/B4</f>
        <v>0.45494677296463309</v>
      </c>
      <c r="D8" s="50" t="s">
        <v>137</v>
      </c>
      <c r="E8" s="50" t="s">
        <v>137</v>
      </c>
      <c r="F8" s="143">
        <v>306701.58750000002</v>
      </c>
      <c r="G8" s="142">
        <f>F8/B4</f>
        <v>0.14237933810467684</v>
      </c>
      <c r="H8" s="53"/>
    </row>
    <row r="9" spans="1:12" x14ac:dyDescent="0.25">
      <c r="A9" s="54" t="s">
        <v>142</v>
      </c>
      <c r="B9" s="141">
        <v>933226.62</v>
      </c>
      <c r="C9" s="142">
        <f>B9/B4</f>
        <v>0.43322954256721863</v>
      </c>
      <c r="D9" s="50" t="s">
        <v>137</v>
      </c>
      <c r="E9" s="50" t="s">
        <v>137</v>
      </c>
      <c r="F9" s="141">
        <f>268789.1875-13979.95</f>
        <v>254809.23749999999</v>
      </c>
      <c r="G9" s="142">
        <f>F9/B4</f>
        <v>0.11828947764480481</v>
      </c>
      <c r="H9" s="53"/>
    </row>
    <row r="10" spans="1:12" x14ac:dyDescent="0.25">
      <c r="A10" s="54" t="s">
        <v>143</v>
      </c>
      <c r="B10" s="141">
        <v>3112.31</v>
      </c>
      <c r="C10" s="142">
        <f>B10/B4</f>
        <v>1.444820163431879E-3</v>
      </c>
      <c r="D10" s="50" t="s">
        <v>137</v>
      </c>
      <c r="E10" s="50" t="s">
        <v>137</v>
      </c>
      <c r="F10" s="141">
        <f>1913.565-250</f>
        <v>1663.5650000000001</v>
      </c>
      <c r="G10" s="142">
        <f>F10/B4</f>
        <v>7.7227276690932268E-4</v>
      </c>
      <c r="H10" s="53"/>
    </row>
    <row r="11" spans="1:12" x14ac:dyDescent="0.25">
      <c r="A11" s="54" t="s">
        <v>144</v>
      </c>
      <c r="B11" s="141">
        <v>43669.119999999995</v>
      </c>
      <c r="C11" s="142">
        <f>B11/B4</f>
        <v>2.0272410233982584E-2</v>
      </c>
      <c r="D11" s="50" t="s">
        <v>137</v>
      </c>
      <c r="E11" s="50" t="s">
        <v>137</v>
      </c>
      <c r="F11" s="141">
        <f>B11</f>
        <v>43669.119999999995</v>
      </c>
      <c r="G11" s="142">
        <f>F11/B4</f>
        <v>2.0272410233982584E-2</v>
      </c>
      <c r="H11" s="53"/>
    </row>
    <row r="12" spans="1:12" x14ac:dyDescent="0.25">
      <c r="A12" s="51" t="s">
        <v>145</v>
      </c>
      <c r="B12" s="141">
        <v>351075.38999999996</v>
      </c>
      <c r="C12" s="142">
        <f>B12/B4</f>
        <v>0.16297888139571914</v>
      </c>
      <c r="D12" s="50" t="s">
        <v>137</v>
      </c>
      <c r="E12" s="50" t="s">
        <v>137</v>
      </c>
      <c r="F12" s="50" t="s">
        <v>137</v>
      </c>
      <c r="G12" s="50" t="s">
        <v>137</v>
      </c>
    </row>
    <row r="14" spans="1:12" x14ac:dyDescent="0.25">
      <c r="A14" s="55"/>
      <c r="C14" s="56"/>
    </row>
    <row r="15" spans="1:12" x14ac:dyDescent="0.25">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C54"/>
  <sheetViews>
    <sheetView zoomScaleNormal="100" zoomScaleSheetLayoutView="100" workbookViewId="0">
      <selection activeCell="B48" sqref="B48:C51"/>
    </sheetView>
  </sheetViews>
  <sheetFormatPr defaultColWidth="9.140625" defaultRowHeight="15" x14ac:dyDescent="0.25"/>
  <cols>
    <col min="1" max="1" width="55.140625" style="57" customWidth="1"/>
    <col min="2" max="2" width="13.7109375" style="57" customWidth="1"/>
    <col min="3" max="3" width="18.28515625" style="57" bestFit="1" customWidth="1"/>
    <col min="4" max="16384" width="9.140625" style="57"/>
  </cols>
  <sheetData>
    <row r="1" spans="1:3" ht="27.75" customHeight="1" x14ac:dyDescent="0.25">
      <c r="A1" s="180" t="s">
        <v>146</v>
      </c>
      <c r="B1" s="180"/>
      <c r="C1" s="180"/>
    </row>
    <row r="2" spans="1:3" ht="9.75" customHeight="1" x14ac:dyDescent="0.25">
      <c r="A2" s="181" t="s">
        <v>129</v>
      </c>
      <c r="B2" s="181"/>
      <c r="C2" s="181"/>
    </row>
    <row r="3" spans="1:3" ht="13.5" customHeight="1" x14ac:dyDescent="0.25">
      <c r="A3" s="59"/>
      <c r="B3" s="60" t="s">
        <v>147</v>
      </c>
      <c r="C3" s="60" t="s">
        <v>148</v>
      </c>
    </row>
    <row r="4" spans="1:3" ht="30" x14ac:dyDescent="0.25">
      <c r="A4" s="61" t="s">
        <v>149</v>
      </c>
      <c r="B4" s="62" t="s">
        <v>9</v>
      </c>
      <c r="C4" s="62" t="s">
        <v>150</v>
      </c>
    </row>
    <row r="5" spans="1:3" x14ac:dyDescent="0.25">
      <c r="A5" s="63" t="s">
        <v>151</v>
      </c>
      <c r="B5" s="64">
        <v>550413.03999999992</v>
      </c>
      <c r="C5" s="64">
        <v>27206.969999999998</v>
      </c>
    </row>
    <row r="6" spans="1:3" x14ac:dyDescent="0.25">
      <c r="A6" s="65" t="s">
        <v>152</v>
      </c>
      <c r="B6" s="66">
        <v>0</v>
      </c>
      <c r="C6" s="66">
        <v>0</v>
      </c>
    </row>
    <row r="7" spans="1:3" x14ac:dyDescent="0.25">
      <c r="A7" s="65" t="s">
        <v>153</v>
      </c>
      <c r="B7" s="66">
        <v>550413.03999999992</v>
      </c>
      <c r="C7" s="66">
        <v>27206.969999999998</v>
      </c>
    </row>
    <row r="8" spans="1:3" ht="30" x14ac:dyDescent="0.25">
      <c r="A8" s="67" t="s">
        <v>154</v>
      </c>
      <c r="B8" s="66">
        <v>0</v>
      </c>
      <c r="C8" s="66">
        <v>0</v>
      </c>
    </row>
    <row r="9" spans="1:3" x14ac:dyDescent="0.25">
      <c r="A9" s="65" t="s">
        <v>155</v>
      </c>
      <c r="B9" s="66">
        <v>0</v>
      </c>
      <c r="C9" s="66">
        <v>0</v>
      </c>
    </row>
    <row r="10" spans="1:3" x14ac:dyDescent="0.25">
      <c r="A10" s="68" t="s">
        <v>156</v>
      </c>
      <c r="B10" s="64">
        <v>538057.25000000012</v>
      </c>
      <c r="C10" s="64">
        <v>219867.47999999998</v>
      </c>
    </row>
    <row r="11" spans="1:3" x14ac:dyDescent="0.25">
      <c r="A11" s="67" t="s">
        <v>157</v>
      </c>
      <c r="B11" s="66">
        <v>538057.25000000012</v>
      </c>
      <c r="C11" s="66">
        <v>219867.47999999998</v>
      </c>
    </row>
    <row r="12" spans="1:3" x14ac:dyDescent="0.25">
      <c r="A12" s="69" t="s">
        <v>158</v>
      </c>
      <c r="B12" s="66">
        <v>0</v>
      </c>
      <c r="C12" s="66">
        <v>0</v>
      </c>
    </row>
    <row r="13" spans="1:3" x14ac:dyDescent="0.25">
      <c r="A13" s="70" t="s">
        <v>159</v>
      </c>
      <c r="B13" s="64">
        <v>17485.54</v>
      </c>
      <c r="C13" s="64">
        <v>15729.87</v>
      </c>
    </row>
    <row r="14" spans="1:3" x14ac:dyDescent="0.25">
      <c r="A14" s="71" t="s">
        <v>160</v>
      </c>
      <c r="B14" s="66">
        <v>0</v>
      </c>
      <c r="C14" s="66">
        <v>0</v>
      </c>
    </row>
    <row r="15" spans="1:3" x14ac:dyDescent="0.25">
      <c r="A15" s="71" t="s">
        <v>161</v>
      </c>
      <c r="B15" s="66">
        <v>17485.54</v>
      </c>
      <c r="C15" s="66">
        <v>15729.87</v>
      </c>
    </row>
    <row r="16" spans="1:3" x14ac:dyDescent="0.25">
      <c r="A16" s="72" t="s">
        <v>162</v>
      </c>
      <c r="B16" s="64">
        <v>17000</v>
      </c>
      <c r="C16" s="64">
        <v>17000</v>
      </c>
    </row>
    <row r="17" spans="1:3" x14ac:dyDescent="0.25">
      <c r="A17" s="69" t="s">
        <v>163</v>
      </c>
      <c r="B17" s="64">
        <v>17000</v>
      </c>
      <c r="C17" s="64">
        <v>17000</v>
      </c>
    </row>
    <row r="18" spans="1:3" x14ac:dyDescent="0.25">
      <c r="A18" s="73" t="s">
        <v>164</v>
      </c>
      <c r="B18" s="66">
        <v>0</v>
      </c>
      <c r="C18" s="66">
        <v>0</v>
      </c>
    </row>
    <row r="19" spans="1:3" x14ac:dyDescent="0.25">
      <c r="A19" s="73" t="s">
        <v>165</v>
      </c>
      <c r="B19" s="66">
        <v>17000</v>
      </c>
      <c r="C19" s="66">
        <v>17000</v>
      </c>
    </row>
    <row r="20" spans="1:3" x14ac:dyDescent="0.25">
      <c r="A20" s="72" t="s">
        <v>166</v>
      </c>
      <c r="B20" s="74">
        <v>0</v>
      </c>
      <c r="C20" s="74">
        <v>0</v>
      </c>
    </row>
    <row r="21" spans="1:3" x14ac:dyDescent="0.25">
      <c r="A21" s="69" t="s">
        <v>167</v>
      </c>
      <c r="B21" s="64">
        <v>0</v>
      </c>
      <c r="C21" s="64">
        <v>0</v>
      </c>
    </row>
    <row r="22" spans="1:3" x14ac:dyDescent="0.25">
      <c r="A22" s="73" t="s">
        <v>164</v>
      </c>
      <c r="B22" s="75">
        <v>0</v>
      </c>
      <c r="C22" s="75">
        <v>0</v>
      </c>
    </row>
    <row r="23" spans="1:3" x14ac:dyDescent="0.25">
      <c r="A23" s="73" t="s">
        <v>165</v>
      </c>
      <c r="B23" s="75">
        <v>0</v>
      </c>
      <c r="C23" s="75">
        <v>0</v>
      </c>
    </row>
    <row r="24" spans="1:3" x14ac:dyDescent="0.25">
      <c r="A24" s="69" t="s">
        <v>168</v>
      </c>
      <c r="B24" s="64">
        <v>0</v>
      </c>
      <c r="C24" s="64">
        <v>0</v>
      </c>
    </row>
    <row r="25" spans="1:3" x14ac:dyDescent="0.25">
      <c r="A25" s="73" t="s">
        <v>169</v>
      </c>
      <c r="B25" s="75">
        <v>0</v>
      </c>
      <c r="C25" s="75">
        <v>0</v>
      </c>
    </row>
    <row r="26" spans="1:3" x14ac:dyDescent="0.25">
      <c r="A26" s="73" t="s">
        <v>170</v>
      </c>
      <c r="B26" s="75">
        <v>0</v>
      </c>
      <c r="C26" s="75">
        <v>0</v>
      </c>
    </row>
    <row r="27" spans="1:3" x14ac:dyDescent="0.25">
      <c r="A27" s="72" t="s">
        <v>171</v>
      </c>
      <c r="B27" s="74">
        <v>0</v>
      </c>
      <c r="C27" s="74">
        <v>0</v>
      </c>
    </row>
    <row r="28" spans="1:3" x14ac:dyDescent="0.25">
      <c r="A28" s="73" t="s">
        <v>172</v>
      </c>
      <c r="B28" s="66">
        <v>0</v>
      </c>
      <c r="C28" s="66">
        <v>0</v>
      </c>
    </row>
    <row r="29" spans="1:3" x14ac:dyDescent="0.25">
      <c r="A29" s="73" t="s">
        <v>173</v>
      </c>
      <c r="B29" s="66">
        <v>0</v>
      </c>
      <c r="C29" s="66">
        <v>0</v>
      </c>
    </row>
    <row r="30" spans="1:3" x14ac:dyDescent="0.25">
      <c r="A30" s="69" t="s">
        <v>174</v>
      </c>
      <c r="B30" s="64">
        <v>0</v>
      </c>
      <c r="C30" s="64">
        <v>0</v>
      </c>
    </row>
    <row r="31" spans="1:3" x14ac:dyDescent="0.25">
      <c r="A31" s="73" t="s">
        <v>175</v>
      </c>
      <c r="B31" s="75">
        <v>0</v>
      </c>
      <c r="C31" s="75">
        <v>0</v>
      </c>
    </row>
    <row r="32" spans="1:3" x14ac:dyDescent="0.25">
      <c r="A32" s="73" t="s">
        <v>176</v>
      </c>
      <c r="B32" s="75">
        <v>0</v>
      </c>
      <c r="C32" s="75">
        <v>0</v>
      </c>
    </row>
    <row r="33" spans="1:3" x14ac:dyDescent="0.25">
      <c r="A33" s="72" t="s">
        <v>177</v>
      </c>
      <c r="B33" s="64">
        <v>0</v>
      </c>
      <c r="C33" s="64">
        <v>0</v>
      </c>
    </row>
    <row r="34" spans="1:3" x14ac:dyDescent="0.25">
      <c r="A34" s="69" t="s">
        <v>178</v>
      </c>
      <c r="B34" s="75">
        <v>0</v>
      </c>
      <c r="C34" s="75">
        <v>0</v>
      </c>
    </row>
    <row r="35" spans="1:3" x14ac:dyDescent="0.25">
      <c r="A35" s="69" t="s">
        <v>179</v>
      </c>
      <c r="B35" s="75">
        <v>0</v>
      </c>
      <c r="C35" s="75">
        <v>0</v>
      </c>
    </row>
    <row r="36" spans="1:3" ht="30" x14ac:dyDescent="0.25">
      <c r="A36" s="70" t="s">
        <v>180</v>
      </c>
      <c r="B36" s="64">
        <v>0</v>
      </c>
      <c r="C36" s="64">
        <v>0</v>
      </c>
    </row>
    <row r="37" spans="1:3" x14ac:dyDescent="0.25">
      <c r="A37" s="69" t="s">
        <v>178</v>
      </c>
      <c r="B37" s="75">
        <v>0</v>
      </c>
      <c r="C37" s="75">
        <v>0</v>
      </c>
    </row>
    <row r="38" spans="1:3" x14ac:dyDescent="0.25">
      <c r="A38" s="69" t="s">
        <v>179</v>
      </c>
      <c r="B38" s="75">
        <v>0</v>
      </c>
      <c r="C38" s="75">
        <v>0</v>
      </c>
    </row>
    <row r="39" spans="1:3" x14ac:dyDescent="0.25">
      <c r="A39" s="70" t="s">
        <v>181</v>
      </c>
      <c r="B39" s="75">
        <v>0</v>
      </c>
      <c r="C39" s="75">
        <v>0</v>
      </c>
    </row>
    <row r="40" spans="1:3" ht="21" customHeight="1" x14ac:dyDescent="0.25"/>
    <row r="41" spans="1:3" x14ac:dyDescent="0.25">
      <c r="C41" s="76" t="s">
        <v>129</v>
      </c>
    </row>
    <row r="42" spans="1:3" x14ac:dyDescent="0.25">
      <c r="A42" s="58"/>
      <c r="B42" s="60" t="s">
        <v>147</v>
      </c>
      <c r="C42" s="60" t="s">
        <v>148</v>
      </c>
    </row>
    <row r="43" spans="1:3" ht="30" x14ac:dyDescent="0.25">
      <c r="A43" s="77" t="s">
        <v>182</v>
      </c>
      <c r="B43" s="78" t="s">
        <v>9</v>
      </c>
      <c r="C43" s="62" t="s">
        <v>150</v>
      </c>
    </row>
    <row r="44" spans="1:3" x14ac:dyDescent="0.25">
      <c r="A44" s="79" t="s">
        <v>183</v>
      </c>
      <c r="B44" s="144">
        <v>0</v>
      </c>
      <c r="C44" s="144">
        <v>0</v>
      </c>
    </row>
    <row r="45" spans="1:3" x14ac:dyDescent="0.25">
      <c r="A45" s="80" t="s">
        <v>157</v>
      </c>
      <c r="B45" s="145">
        <v>0</v>
      </c>
      <c r="C45" s="145">
        <v>0</v>
      </c>
    </row>
    <row r="46" spans="1:3" x14ac:dyDescent="0.25">
      <c r="A46" s="81" t="s">
        <v>184</v>
      </c>
      <c r="B46" s="146">
        <v>0</v>
      </c>
      <c r="C46" s="146">
        <v>0</v>
      </c>
    </row>
    <row r="47" spans="1:3" x14ac:dyDescent="0.25">
      <c r="A47" s="82" t="s">
        <v>185</v>
      </c>
      <c r="B47" s="146">
        <v>0</v>
      </c>
      <c r="C47" s="146">
        <v>0</v>
      </c>
    </row>
    <row r="48" spans="1:3" x14ac:dyDescent="0.25">
      <c r="A48" s="83" t="s">
        <v>186</v>
      </c>
      <c r="B48" s="144">
        <v>71415.179999999993</v>
      </c>
      <c r="C48" s="144">
        <v>15740.94</v>
      </c>
    </row>
    <row r="49" spans="1:3" x14ac:dyDescent="0.25">
      <c r="A49" s="81" t="s">
        <v>187</v>
      </c>
      <c r="B49" s="147">
        <v>37480.32</v>
      </c>
      <c r="C49" s="147">
        <v>7435.91</v>
      </c>
    </row>
    <row r="50" spans="1:3" x14ac:dyDescent="0.25">
      <c r="A50" s="81" t="s">
        <v>188</v>
      </c>
      <c r="B50" s="147">
        <v>25684.799999999999</v>
      </c>
      <c r="C50" s="147">
        <v>8304.2800000000007</v>
      </c>
    </row>
    <row r="51" spans="1:3" x14ac:dyDescent="0.25">
      <c r="A51" s="81" t="s">
        <v>189</v>
      </c>
      <c r="B51" s="147">
        <v>8250.06</v>
      </c>
      <c r="C51" s="147">
        <v>0.75</v>
      </c>
    </row>
    <row r="52" spans="1:3" ht="12.75" customHeight="1" x14ac:dyDescent="0.25">
      <c r="A52" s="84" t="s">
        <v>190</v>
      </c>
      <c r="B52" s="147">
        <v>0</v>
      </c>
      <c r="C52" s="147">
        <v>0</v>
      </c>
    </row>
    <row r="53" spans="1:3" x14ac:dyDescent="0.25">
      <c r="A53" s="85" t="s">
        <v>191</v>
      </c>
      <c r="B53" s="147">
        <v>0</v>
      </c>
      <c r="C53" s="147">
        <v>0</v>
      </c>
    </row>
    <row r="54" spans="1:3" x14ac:dyDescent="0.25">
      <c r="A54" s="85" t="s">
        <v>192</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X11"/>
  <sheetViews>
    <sheetView workbookViewId="0">
      <selection activeCell="C5" sqref="C5:X7"/>
    </sheetView>
  </sheetViews>
  <sheetFormatPr defaultColWidth="9.140625" defaultRowHeight="15" x14ac:dyDescent="0.25"/>
  <cols>
    <col min="1" max="1" width="3.140625" style="90" customWidth="1"/>
    <col min="2" max="2" width="20" style="35" customWidth="1"/>
    <col min="3" max="3" width="12.5703125" style="35" bestFit="1" customWidth="1"/>
    <col min="4" max="4" width="14.5703125" style="35" customWidth="1"/>
    <col min="5" max="5" width="10.85546875" style="35" bestFit="1" customWidth="1"/>
    <col min="6" max="6" width="13.42578125" style="35" bestFit="1" customWidth="1"/>
    <col min="7" max="7" width="9.85546875" style="35" bestFit="1" customWidth="1"/>
    <col min="8" max="8" width="10.85546875" style="35" bestFit="1" customWidth="1"/>
    <col min="9" max="9" width="9.85546875" style="35" bestFit="1" customWidth="1"/>
    <col min="10" max="11" width="10.85546875" style="35" bestFit="1" customWidth="1"/>
    <col min="12" max="12" width="12.28515625" style="35" bestFit="1" customWidth="1"/>
    <col min="13" max="14" width="10.85546875" style="35" bestFit="1" customWidth="1"/>
    <col min="15" max="15" width="9.85546875" style="35" bestFit="1" customWidth="1"/>
    <col min="16" max="17" width="10.85546875" style="35" bestFit="1" customWidth="1"/>
    <col min="18" max="18" width="12.28515625" style="35" bestFit="1" customWidth="1"/>
    <col min="19" max="19" width="9.85546875" style="35" bestFit="1" customWidth="1"/>
    <col min="20" max="20" width="10.85546875" style="35" bestFit="1" customWidth="1"/>
    <col min="21" max="21" width="9.85546875" style="35" bestFit="1" customWidth="1"/>
    <col min="22" max="22" width="10.85546875" style="35" bestFit="1" customWidth="1"/>
    <col min="23" max="23" width="9.85546875" style="35" bestFit="1" customWidth="1"/>
    <col min="24" max="24" width="12.28515625" style="35" bestFit="1" customWidth="1"/>
    <col min="25" max="16384" width="9.140625" style="35"/>
  </cols>
  <sheetData>
    <row r="1" spans="1:24" ht="24.75" customHeight="1" thickBot="1" x14ac:dyDescent="0.3">
      <c r="A1" s="184" t="s">
        <v>193</v>
      </c>
      <c r="B1" s="184"/>
      <c r="C1" s="184"/>
      <c r="D1" s="184"/>
      <c r="E1" s="184"/>
      <c r="F1" s="184"/>
      <c r="G1" s="184"/>
      <c r="H1" s="184"/>
      <c r="I1" s="184"/>
      <c r="J1" s="184"/>
      <c r="K1" s="184"/>
      <c r="L1" s="184"/>
      <c r="M1" s="184"/>
      <c r="N1" s="184"/>
      <c r="O1" s="184"/>
      <c r="P1" s="184"/>
      <c r="Q1" s="184"/>
      <c r="R1" s="184"/>
      <c r="S1" s="184"/>
      <c r="T1" s="184"/>
      <c r="U1" s="184"/>
      <c r="V1" s="184"/>
      <c r="W1" s="184"/>
      <c r="X1" s="184"/>
    </row>
    <row r="2" spans="1:24" x14ac:dyDescent="0.25">
      <c r="A2" s="185" t="s">
        <v>194</v>
      </c>
      <c r="B2" s="188" t="s">
        <v>195</v>
      </c>
      <c r="C2" s="191" t="s">
        <v>196</v>
      </c>
      <c r="D2" s="191" t="s">
        <v>197</v>
      </c>
      <c r="E2" s="193" t="s">
        <v>198</v>
      </c>
      <c r="F2" s="193"/>
      <c r="G2" s="193"/>
      <c r="H2" s="193"/>
      <c r="I2" s="193"/>
      <c r="J2" s="193"/>
      <c r="K2" s="193"/>
      <c r="L2" s="193"/>
      <c r="M2" s="193"/>
      <c r="N2" s="193"/>
      <c r="O2" s="193"/>
      <c r="P2" s="193"/>
      <c r="Q2" s="193"/>
      <c r="R2" s="193"/>
      <c r="S2" s="193"/>
      <c r="T2" s="193"/>
      <c r="U2" s="193"/>
      <c r="V2" s="193"/>
      <c r="W2" s="193"/>
      <c r="X2" s="194"/>
    </row>
    <row r="3" spans="1:24" x14ac:dyDescent="0.25">
      <c r="A3" s="186"/>
      <c r="B3" s="189"/>
      <c r="C3" s="192"/>
      <c r="D3" s="192"/>
      <c r="E3" s="182" t="s">
        <v>199</v>
      </c>
      <c r="F3" s="195"/>
      <c r="G3" s="192" t="s">
        <v>200</v>
      </c>
      <c r="H3" s="192"/>
      <c r="I3" s="192" t="s">
        <v>201</v>
      </c>
      <c r="J3" s="192"/>
      <c r="K3" s="192" t="s">
        <v>202</v>
      </c>
      <c r="L3" s="192"/>
      <c r="M3" s="182" t="s">
        <v>203</v>
      </c>
      <c r="N3" s="195"/>
      <c r="O3" s="192" t="s">
        <v>204</v>
      </c>
      <c r="P3" s="192"/>
      <c r="Q3" s="192" t="s">
        <v>205</v>
      </c>
      <c r="R3" s="192"/>
      <c r="S3" s="192" t="s">
        <v>206</v>
      </c>
      <c r="T3" s="192"/>
      <c r="U3" s="192" t="s">
        <v>207</v>
      </c>
      <c r="V3" s="192"/>
      <c r="W3" s="182" t="s">
        <v>208</v>
      </c>
      <c r="X3" s="183"/>
    </row>
    <row r="4" spans="1:24" x14ac:dyDescent="0.25">
      <c r="A4" s="187"/>
      <c r="B4" s="190"/>
      <c r="C4" s="192"/>
      <c r="D4" s="192"/>
      <c r="E4" s="86" t="s">
        <v>209</v>
      </c>
      <c r="F4" s="86" t="s">
        <v>130</v>
      </c>
      <c r="G4" s="86" t="s">
        <v>209</v>
      </c>
      <c r="H4" s="86" t="s">
        <v>130</v>
      </c>
      <c r="I4" s="86" t="s">
        <v>209</v>
      </c>
      <c r="J4" s="86" t="s">
        <v>130</v>
      </c>
      <c r="K4" s="86" t="s">
        <v>209</v>
      </c>
      <c r="L4" s="86" t="s">
        <v>130</v>
      </c>
      <c r="M4" s="86" t="s">
        <v>209</v>
      </c>
      <c r="N4" s="86" t="s">
        <v>130</v>
      </c>
      <c r="O4" s="86" t="s">
        <v>209</v>
      </c>
      <c r="P4" s="86" t="s">
        <v>130</v>
      </c>
      <c r="Q4" s="86" t="s">
        <v>209</v>
      </c>
      <c r="R4" s="86" t="s">
        <v>130</v>
      </c>
      <c r="S4" s="86" t="s">
        <v>209</v>
      </c>
      <c r="T4" s="86" t="s">
        <v>130</v>
      </c>
      <c r="U4" s="86" t="s">
        <v>209</v>
      </c>
      <c r="V4" s="86" t="s">
        <v>130</v>
      </c>
      <c r="W4" s="86" t="s">
        <v>209</v>
      </c>
      <c r="X4" s="87" t="s">
        <v>130</v>
      </c>
    </row>
    <row r="5" spans="1:24" ht="45" x14ac:dyDescent="0.25">
      <c r="A5" s="88">
        <v>1</v>
      </c>
      <c r="B5" s="89" t="s">
        <v>210</v>
      </c>
      <c r="C5" s="148">
        <v>981662</v>
      </c>
      <c r="D5" s="86" t="s">
        <v>137</v>
      </c>
      <c r="E5" s="148">
        <v>385920</v>
      </c>
      <c r="F5" s="86" t="s">
        <v>137</v>
      </c>
      <c r="G5" s="148">
        <v>48326</v>
      </c>
      <c r="H5" s="86" t="s">
        <v>137</v>
      </c>
      <c r="I5" s="148">
        <v>18077</v>
      </c>
      <c r="J5" s="86" t="s">
        <v>137</v>
      </c>
      <c r="K5" s="148">
        <v>221508</v>
      </c>
      <c r="L5" s="86" t="s">
        <v>137</v>
      </c>
      <c r="M5" s="148">
        <v>79368</v>
      </c>
      <c r="N5" s="86" t="s">
        <v>137</v>
      </c>
      <c r="O5" s="148">
        <v>38683</v>
      </c>
      <c r="P5" s="86" t="s">
        <v>137</v>
      </c>
      <c r="Q5" s="148">
        <v>107062</v>
      </c>
      <c r="R5" s="86" t="s">
        <v>137</v>
      </c>
      <c r="S5" s="148">
        <v>37466</v>
      </c>
      <c r="T5" s="86" t="s">
        <v>137</v>
      </c>
      <c r="U5" s="148">
        <v>0</v>
      </c>
      <c r="V5" s="86" t="s">
        <v>137</v>
      </c>
      <c r="W5" s="148">
        <v>45252</v>
      </c>
      <c r="X5" s="87" t="s">
        <v>137</v>
      </c>
    </row>
    <row r="6" spans="1:24" x14ac:dyDescent="0.25">
      <c r="A6" s="88">
        <v>2</v>
      </c>
      <c r="B6" s="89" t="s">
        <v>211</v>
      </c>
      <c r="C6" s="148">
        <v>1345865</v>
      </c>
      <c r="D6" s="149">
        <v>2154115.8400000003</v>
      </c>
      <c r="E6" s="148">
        <v>480221</v>
      </c>
      <c r="F6" s="149">
        <v>1321273.4504370007</v>
      </c>
      <c r="G6" s="148">
        <v>69340</v>
      </c>
      <c r="H6" s="149">
        <v>56990.263800000001</v>
      </c>
      <c r="I6" s="148">
        <v>25800</v>
      </c>
      <c r="J6" s="149">
        <v>27761.06206</v>
      </c>
      <c r="K6" s="148">
        <v>334227</v>
      </c>
      <c r="L6" s="149">
        <v>322932.00993599999</v>
      </c>
      <c r="M6" s="148">
        <v>121032</v>
      </c>
      <c r="N6" s="149">
        <v>98995.891561000011</v>
      </c>
      <c r="O6" s="148">
        <v>53796</v>
      </c>
      <c r="P6" s="149">
        <v>52144.771271999998</v>
      </c>
      <c r="Q6" s="148">
        <v>150626</v>
      </c>
      <c r="R6" s="149">
        <v>165332.317694</v>
      </c>
      <c r="S6" s="148">
        <v>55339</v>
      </c>
      <c r="T6" s="149">
        <v>53590.620969999996</v>
      </c>
      <c r="U6" s="148">
        <v>0</v>
      </c>
      <c r="V6" s="149">
        <v>0</v>
      </c>
      <c r="W6" s="148">
        <v>55484</v>
      </c>
      <c r="X6" s="149">
        <v>55095.452270000002</v>
      </c>
    </row>
    <row r="7" spans="1:24" ht="30" x14ac:dyDescent="0.25">
      <c r="A7" s="88">
        <v>3</v>
      </c>
      <c r="B7" s="89" t="s">
        <v>212</v>
      </c>
      <c r="C7" s="148">
        <v>116197</v>
      </c>
      <c r="D7" s="149">
        <v>84529.87999999999</v>
      </c>
      <c r="E7" s="148">
        <v>41442</v>
      </c>
      <c r="F7" s="149">
        <v>65312.186677782782</v>
      </c>
      <c r="G7" s="148">
        <v>5812</v>
      </c>
      <c r="H7" s="149">
        <v>963.5750650969577</v>
      </c>
      <c r="I7" s="148">
        <v>2212</v>
      </c>
      <c r="J7" s="149">
        <v>359.33821163735206</v>
      </c>
      <c r="K7" s="148">
        <v>34161</v>
      </c>
      <c r="L7" s="149">
        <v>5467.8320784640209</v>
      </c>
      <c r="M7" s="148">
        <v>9519</v>
      </c>
      <c r="N7" s="149">
        <v>1476.1103369509572</v>
      </c>
      <c r="O7" s="148">
        <v>3584</v>
      </c>
      <c r="P7" s="149">
        <v>1039.7414823324159</v>
      </c>
      <c r="Q7" s="148">
        <v>12746</v>
      </c>
      <c r="R7" s="149">
        <v>3367.2890730526897</v>
      </c>
      <c r="S7" s="148">
        <v>4398</v>
      </c>
      <c r="T7" s="149">
        <v>800.27989096019087</v>
      </c>
      <c r="U7" s="148">
        <v>0</v>
      </c>
      <c r="V7" s="149">
        <v>0</v>
      </c>
      <c r="W7" s="148">
        <v>2323</v>
      </c>
      <c r="X7" s="149">
        <v>5743.5271837226255</v>
      </c>
    </row>
    <row r="8" spans="1:24" x14ac:dyDescent="0.25">
      <c r="M8" s="91"/>
    </row>
    <row r="9" spans="1:24" x14ac:dyDescent="0.25">
      <c r="D9" s="56"/>
    </row>
    <row r="11" spans="1:24" x14ac:dyDescent="0.25">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K10"/>
  <sheetViews>
    <sheetView showGridLines="0" zoomScale="115" zoomScaleNormal="115" zoomScaleSheetLayoutView="115" workbookViewId="0">
      <selection activeCell="B3" sqref="B3:C3"/>
    </sheetView>
  </sheetViews>
  <sheetFormatPr defaultColWidth="9.140625" defaultRowHeight="15" x14ac:dyDescent="0.25"/>
  <cols>
    <col min="1" max="1" width="2.7109375" style="93" customWidth="1"/>
    <col min="2" max="2" width="33.85546875" style="93" customWidth="1"/>
    <col min="3" max="3" width="49.7109375" style="93" customWidth="1"/>
    <col min="4" max="16384" width="9.140625" style="93"/>
  </cols>
  <sheetData>
    <row r="1" spans="1:11" ht="37.5" customHeight="1" x14ac:dyDescent="0.25">
      <c r="A1" s="196" t="s">
        <v>213</v>
      </c>
      <c r="B1" s="196"/>
      <c r="C1" s="196"/>
    </row>
    <row r="2" spans="1:11" ht="30" x14ac:dyDescent="0.25">
      <c r="A2" s="94" t="s">
        <v>194</v>
      </c>
      <c r="B2" s="95" t="s">
        <v>214</v>
      </c>
      <c r="C2" s="96" t="s">
        <v>215</v>
      </c>
    </row>
    <row r="3" spans="1:11" ht="15" customHeight="1" x14ac:dyDescent="0.25">
      <c r="A3" s="97">
        <v>1</v>
      </c>
      <c r="B3" s="150">
        <v>94911.44</v>
      </c>
      <c r="C3" s="151">
        <v>0.19482966794361095</v>
      </c>
      <c r="D3" s="98"/>
    </row>
    <row r="4" spans="1:11" x14ac:dyDescent="0.25">
      <c r="A4" s="99"/>
      <c r="B4" s="99"/>
      <c r="C4" s="99"/>
    </row>
    <row r="5" spans="1:11" ht="78.75" customHeight="1" x14ac:dyDescent="0.25">
      <c r="A5" s="197" t="s">
        <v>216</v>
      </c>
      <c r="B5" s="197"/>
      <c r="C5" s="197"/>
      <c r="D5" s="100"/>
      <c r="E5" s="100"/>
      <c r="F5" s="100"/>
      <c r="G5" s="100"/>
      <c r="H5" s="100"/>
      <c r="I5" s="100"/>
      <c r="J5" s="100"/>
      <c r="K5" s="100"/>
    </row>
    <row r="6" spans="1:11" x14ac:dyDescent="0.25">
      <c r="A6" s="100"/>
      <c r="B6" s="100"/>
      <c r="C6" s="100"/>
      <c r="D6" s="100"/>
      <c r="E6" s="100"/>
      <c r="F6" s="100"/>
      <c r="G6" s="100"/>
      <c r="H6" s="100"/>
      <c r="I6" s="100"/>
      <c r="J6" s="100"/>
      <c r="K6" s="100"/>
    </row>
    <row r="7" spans="1:11" x14ac:dyDescent="0.25">
      <c r="A7" s="99"/>
      <c r="B7" s="99"/>
      <c r="C7" s="99"/>
    </row>
    <row r="8" spans="1:11" x14ac:dyDescent="0.25">
      <c r="A8" s="198"/>
      <c r="B8" s="198"/>
      <c r="C8" s="198"/>
    </row>
    <row r="9" spans="1:11" x14ac:dyDescent="0.25">
      <c r="A9" s="99"/>
      <c r="B9" s="99"/>
      <c r="C9" s="99"/>
    </row>
    <row r="10" spans="1:11" x14ac:dyDescent="0.25">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H95"/>
  <sheetViews>
    <sheetView topLeftCell="A70" zoomScaleNormal="100" zoomScaleSheetLayoutView="100" workbookViewId="0">
      <selection activeCell="D39" activeCellId="1" sqref="B39 D39"/>
    </sheetView>
  </sheetViews>
  <sheetFormatPr defaultColWidth="9.140625" defaultRowHeight="15" x14ac:dyDescent="0.25"/>
  <cols>
    <col min="1" max="1" width="61" style="101" customWidth="1"/>
    <col min="2" max="2" width="16.7109375" style="101" customWidth="1"/>
    <col min="3" max="3" width="13.5703125" style="101" customWidth="1"/>
    <col min="4" max="4" width="16.7109375" style="101" customWidth="1"/>
    <col min="5" max="5" width="13.28515625" style="102" bestFit="1" customWidth="1"/>
    <col min="6" max="6" width="61.42578125" style="101" customWidth="1"/>
    <col min="7" max="7" width="10.5703125" style="101" bestFit="1" customWidth="1"/>
    <col min="8" max="16384" width="9.140625" style="101"/>
  </cols>
  <sheetData>
    <row r="1" spans="1:8" ht="27" customHeight="1" x14ac:dyDescent="0.25">
      <c r="A1" s="199" t="s">
        <v>217</v>
      </c>
      <c r="B1" s="199"/>
      <c r="C1" s="199"/>
      <c r="D1" s="199"/>
    </row>
    <row r="2" spans="1:8" s="104" customFormat="1" x14ac:dyDescent="0.25">
      <c r="A2" s="200" t="s">
        <v>129</v>
      </c>
      <c r="B2" s="200"/>
      <c r="C2" s="200"/>
      <c r="D2" s="200"/>
      <c r="E2" s="120"/>
    </row>
    <row r="3" spans="1:8" x14ac:dyDescent="0.25">
      <c r="A3" s="103" t="s">
        <v>218</v>
      </c>
      <c r="B3" s="201" t="s">
        <v>219</v>
      </c>
      <c r="C3" s="202"/>
      <c r="D3" s="203"/>
      <c r="F3" s="104"/>
    </row>
    <row r="4" spans="1:8" x14ac:dyDescent="0.25">
      <c r="A4" s="103"/>
      <c r="B4" s="103"/>
      <c r="C4" s="105"/>
      <c r="D4" s="78"/>
      <c r="F4" s="104"/>
    </row>
    <row r="5" spans="1:8" ht="30" x14ac:dyDescent="0.25">
      <c r="A5" s="105"/>
      <c r="B5" s="106" t="s">
        <v>220</v>
      </c>
      <c r="C5" s="106" t="s">
        <v>221</v>
      </c>
      <c r="D5" s="106" t="s">
        <v>222</v>
      </c>
      <c r="F5" s="104"/>
    </row>
    <row r="6" spans="1:8" ht="30" x14ac:dyDescent="0.25">
      <c r="A6" s="107" t="s">
        <v>223</v>
      </c>
      <c r="B6" s="152">
        <v>0</v>
      </c>
      <c r="C6" s="152">
        <v>0</v>
      </c>
      <c r="D6" s="153">
        <v>426044.34</v>
      </c>
      <c r="F6" s="104"/>
    </row>
    <row r="7" spans="1:8" ht="16.5" customHeight="1" x14ac:dyDescent="0.25">
      <c r="A7" s="107" t="s">
        <v>224</v>
      </c>
      <c r="B7" s="152">
        <v>0</v>
      </c>
      <c r="C7" s="152">
        <v>0</v>
      </c>
      <c r="D7" s="153">
        <v>1056787.45</v>
      </c>
      <c r="F7" s="104"/>
      <c r="H7" s="102"/>
    </row>
    <row r="8" spans="1:8" x14ac:dyDescent="0.25">
      <c r="A8" s="107" t="s">
        <v>225</v>
      </c>
      <c r="B8" s="152">
        <v>0</v>
      </c>
      <c r="C8" s="152">
        <v>0</v>
      </c>
      <c r="D8" s="153">
        <v>92266.779999999984</v>
      </c>
      <c r="F8" s="104"/>
      <c r="H8" s="102"/>
    </row>
    <row r="9" spans="1:8" x14ac:dyDescent="0.25">
      <c r="A9" s="107" t="s">
        <v>226</v>
      </c>
      <c r="B9" s="152">
        <v>0</v>
      </c>
      <c r="C9" s="152">
        <v>0</v>
      </c>
      <c r="D9" s="152">
        <v>11083.570000000002</v>
      </c>
      <c r="F9" s="104"/>
      <c r="H9" s="102"/>
    </row>
    <row r="10" spans="1:8" ht="12.75" customHeight="1" x14ac:dyDescent="0.25">
      <c r="A10" s="108" t="s">
        <v>227</v>
      </c>
      <c r="B10" s="152">
        <v>0</v>
      </c>
      <c r="C10" s="152">
        <v>0</v>
      </c>
      <c r="D10" s="152">
        <v>81183.209999999977</v>
      </c>
      <c r="F10" s="104"/>
      <c r="H10" s="102"/>
    </row>
    <row r="11" spans="1:8" ht="12.75" customHeight="1" x14ac:dyDescent="0.25">
      <c r="A11" s="107" t="s">
        <v>228</v>
      </c>
      <c r="B11" s="153">
        <v>85000</v>
      </c>
      <c r="C11" s="152">
        <v>0</v>
      </c>
      <c r="D11" s="152">
        <v>0</v>
      </c>
      <c r="F11" s="104"/>
      <c r="H11" s="102"/>
    </row>
    <row r="12" spans="1:8" ht="12.75" customHeight="1" x14ac:dyDescent="0.25">
      <c r="A12" s="107" t="s">
        <v>226</v>
      </c>
      <c r="B12" s="152">
        <v>0</v>
      </c>
      <c r="C12" s="152">
        <v>0</v>
      </c>
      <c r="D12" s="152">
        <v>0</v>
      </c>
      <c r="F12" s="104"/>
      <c r="H12" s="102"/>
    </row>
    <row r="13" spans="1:8" ht="12.75" customHeight="1" x14ac:dyDescent="0.25">
      <c r="A13" s="108" t="s">
        <v>227</v>
      </c>
      <c r="B13" s="153">
        <v>85000</v>
      </c>
      <c r="C13" s="152">
        <v>0</v>
      </c>
      <c r="D13" s="152">
        <v>0</v>
      </c>
      <c r="F13" s="104"/>
      <c r="H13" s="102"/>
    </row>
    <row r="14" spans="1:8" ht="12.75" customHeight="1" x14ac:dyDescent="0.25">
      <c r="A14" s="107" t="s">
        <v>229</v>
      </c>
      <c r="B14" s="153">
        <v>285698.95999999996</v>
      </c>
      <c r="C14" s="152">
        <v>0</v>
      </c>
      <c r="D14" s="152">
        <v>0</v>
      </c>
      <c r="F14" s="104"/>
      <c r="H14" s="102"/>
    </row>
    <row r="15" spans="1:8" ht="30" x14ac:dyDescent="0.25">
      <c r="A15" s="107" t="s">
        <v>230</v>
      </c>
      <c r="B15" s="152">
        <v>285698.95999999996</v>
      </c>
      <c r="C15" s="152">
        <v>0</v>
      </c>
      <c r="D15" s="152">
        <v>0</v>
      </c>
      <c r="F15" s="104"/>
      <c r="H15" s="102"/>
    </row>
    <row r="16" spans="1:8" ht="12.75" customHeight="1" x14ac:dyDescent="0.25">
      <c r="A16" s="109" t="s">
        <v>231</v>
      </c>
      <c r="B16" s="152">
        <v>264141.3</v>
      </c>
      <c r="C16" s="152">
        <v>0</v>
      </c>
      <c r="D16" s="152">
        <v>0</v>
      </c>
      <c r="F16" s="104"/>
      <c r="H16" s="102"/>
    </row>
    <row r="17" spans="1:8" ht="12.75" customHeight="1" x14ac:dyDescent="0.25">
      <c r="A17" s="109" t="s">
        <v>232</v>
      </c>
      <c r="B17" s="152">
        <v>21557.66</v>
      </c>
      <c r="C17" s="152">
        <v>0</v>
      </c>
      <c r="D17" s="152">
        <v>0</v>
      </c>
      <c r="F17" s="104"/>
      <c r="H17" s="102"/>
    </row>
    <row r="18" spans="1:8" ht="12.75" customHeight="1" x14ac:dyDescent="0.25">
      <c r="A18" s="107" t="s">
        <v>233</v>
      </c>
      <c r="B18" s="152">
        <v>0</v>
      </c>
      <c r="C18" s="152">
        <v>0</v>
      </c>
      <c r="D18" s="152">
        <v>0</v>
      </c>
      <c r="F18" s="104"/>
      <c r="H18" s="102"/>
    </row>
    <row r="19" spans="1:8" ht="12.75" customHeight="1" x14ac:dyDescent="0.25">
      <c r="A19" s="109" t="s">
        <v>234</v>
      </c>
      <c r="B19" s="152">
        <v>0</v>
      </c>
      <c r="C19" s="152">
        <v>0</v>
      </c>
      <c r="D19" s="152">
        <v>0</v>
      </c>
      <c r="F19" s="104"/>
      <c r="H19" s="102"/>
    </row>
    <row r="20" spans="1:8" ht="12.75" customHeight="1" x14ac:dyDescent="0.25">
      <c r="A20" s="109" t="s">
        <v>235</v>
      </c>
      <c r="B20" s="152">
        <v>0</v>
      </c>
      <c r="C20" s="152">
        <v>0</v>
      </c>
      <c r="D20" s="152">
        <v>0</v>
      </c>
      <c r="F20" s="104"/>
      <c r="H20" s="102"/>
    </row>
    <row r="21" spans="1:8" ht="12.75" customHeight="1" x14ac:dyDescent="0.25">
      <c r="A21" s="107" t="s">
        <v>236</v>
      </c>
      <c r="B21" s="153">
        <v>40520</v>
      </c>
      <c r="C21" s="152">
        <v>0</v>
      </c>
      <c r="D21" s="152">
        <v>0</v>
      </c>
      <c r="F21" s="104"/>
      <c r="H21" s="102"/>
    </row>
    <row r="22" spans="1:8" ht="12.75" customHeight="1" x14ac:dyDescent="0.25">
      <c r="A22" s="107" t="s">
        <v>237</v>
      </c>
      <c r="B22" s="153">
        <v>492057.12</v>
      </c>
      <c r="C22" s="152">
        <v>0</v>
      </c>
      <c r="D22" s="152">
        <v>0</v>
      </c>
      <c r="F22" s="104"/>
      <c r="H22" s="102"/>
    </row>
    <row r="23" spans="1:8" ht="12.75" customHeight="1" x14ac:dyDescent="0.25">
      <c r="A23" s="109" t="s">
        <v>238</v>
      </c>
      <c r="B23" s="152">
        <v>187211.03</v>
      </c>
      <c r="C23" s="152">
        <v>0</v>
      </c>
      <c r="D23" s="152">
        <v>0</v>
      </c>
      <c r="F23" s="104"/>
      <c r="H23" s="102"/>
    </row>
    <row r="24" spans="1:8" ht="12.75" customHeight="1" x14ac:dyDescent="0.25">
      <c r="A24" s="109" t="s">
        <v>239</v>
      </c>
      <c r="B24" s="152">
        <v>304846.08999999997</v>
      </c>
      <c r="C24" s="152">
        <v>0</v>
      </c>
      <c r="D24" s="152">
        <v>0</v>
      </c>
      <c r="F24" s="104"/>
      <c r="H24" s="102"/>
    </row>
    <row r="25" spans="1:8" ht="12.75" customHeight="1" x14ac:dyDescent="0.25">
      <c r="A25" s="107" t="s">
        <v>240</v>
      </c>
      <c r="B25" s="153">
        <v>8500</v>
      </c>
      <c r="C25" s="152">
        <v>0</v>
      </c>
      <c r="D25" s="152">
        <v>0</v>
      </c>
      <c r="F25" s="104"/>
      <c r="H25" s="102"/>
    </row>
    <row r="26" spans="1:8" ht="12.75" customHeight="1" x14ac:dyDescent="0.25">
      <c r="A26" s="109" t="s">
        <v>241</v>
      </c>
      <c r="B26" s="152">
        <v>0</v>
      </c>
      <c r="C26" s="152">
        <v>0</v>
      </c>
      <c r="D26" s="152">
        <v>0</v>
      </c>
      <c r="F26" s="104"/>
      <c r="H26" s="102"/>
    </row>
    <row r="27" spans="1:8" ht="12.75" customHeight="1" x14ac:dyDescent="0.25">
      <c r="A27" s="109" t="s">
        <v>242</v>
      </c>
      <c r="B27" s="152">
        <v>8500</v>
      </c>
      <c r="C27" s="152">
        <v>0</v>
      </c>
      <c r="D27" s="152">
        <v>0</v>
      </c>
      <c r="F27" s="104"/>
      <c r="H27" s="102"/>
    </row>
    <row r="28" spans="1:8" x14ac:dyDescent="0.25">
      <c r="A28" s="107" t="s">
        <v>243</v>
      </c>
      <c r="B28" s="153">
        <v>1225</v>
      </c>
      <c r="C28" s="152">
        <v>0</v>
      </c>
      <c r="D28" s="152">
        <v>0</v>
      </c>
      <c r="F28" s="104"/>
      <c r="H28" s="102"/>
    </row>
    <row r="29" spans="1:8" ht="12.75" customHeight="1" x14ac:dyDescent="0.25">
      <c r="A29" s="109" t="s">
        <v>244</v>
      </c>
      <c r="B29" s="152">
        <v>1225</v>
      </c>
      <c r="C29" s="152">
        <v>0</v>
      </c>
      <c r="D29" s="152">
        <v>0</v>
      </c>
      <c r="F29" s="104"/>
      <c r="H29" s="102"/>
    </row>
    <row r="30" spans="1:8" ht="12.75" customHeight="1" x14ac:dyDescent="0.25">
      <c r="A30" s="109" t="s">
        <v>245</v>
      </c>
      <c r="B30" s="152">
        <v>0</v>
      </c>
      <c r="C30" s="152">
        <v>0</v>
      </c>
      <c r="D30" s="152">
        <v>0</v>
      </c>
      <c r="F30" s="104"/>
      <c r="H30" s="102"/>
    </row>
    <row r="31" spans="1:8" ht="12.75" customHeight="1" x14ac:dyDescent="0.25">
      <c r="A31" s="107" t="s">
        <v>246</v>
      </c>
      <c r="B31" s="153">
        <v>2062822.8400000005</v>
      </c>
      <c r="C31" s="152">
        <v>0</v>
      </c>
      <c r="D31" s="152">
        <v>0</v>
      </c>
      <c r="F31" s="104"/>
      <c r="H31" s="102"/>
    </row>
    <row r="32" spans="1:8" ht="12.75" customHeight="1" x14ac:dyDescent="0.25">
      <c r="A32" s="107" t="s">
        <v>247</v>
      </c>
      <c r="B32" s="152">
        <v>0</v>
      </c>
      <c r="C32" s="152">
        <v>0</v>
      </c>
      <c r="D32" s="153">
        <v>0</v>
      </c>
      <c r="F32" s="104"/>
      <c r="H32" s="102"/>
    </row>
    <row r="33" spans="1:8" ht="12.75" customHeight="1" x14ac:dyDescent="0.25">
      <c r="A33" s="107" t="s">
        <v>248</v>
      </c>
      <c r="B33" s="152" t="s">
        <v>249</v>
      </c>
      <c r="C33" s="152">
        <v>0</v>
      </c>
      <c r="D33" s="153">
        <v>0</v>
      </c>
      <c r="F33" s="104"/>
      <c r="H33" s="102"/>
    </row>
    <row r="34" spans="1:8" ht="12.75" customHeight="1" x14ac:dyDescent="0.25">
      <c r="A34" s="107" t="s">
        <v>250</v>
      </c>
      <c r="B34" s="153">
        <v>0</v>
      </c>
      <c r="C34" s="152">
        <v>0</v>
      </c>
      <c r="D34" s="152">
        <v>0</v>
      </c>
      <c r="F34" s="104"/>
      <c r="H34" s="102"/>
    </row>
    <row r="35" spans="1:8" x14ac:dyDescent="0.25">
      <c r="A35" s="107" t="s">
        <v>251</v>
      </c>
      <c r="B35" s="153">
        <v>0</v>
      </c>
      <c r="C35" s="152">
        <v>0</v>
      </c>
      <c r="D35" s="152">
        <v>0</v>
      </c>
      <c r="F35" s="104"/>
      <c r="H35" s="102"/>
    </row>
    <row r="36" spans="1:8" x14ac:dyDescent="0.25">
      <c r="A36" s="107" t="s">
        <v>252</v>
      </c>
      <c r="B36" s="154">
        <v>0</v>
      </c>
      <c r="C36" s="147">
        <v>0</v>
      </c>
      <c r="D36" s="147">
        <v>0</v>
      </c>
      <c r="F36" s="104"/>
      <c r="H36" s="102"/>
    </row>
    <row r="37" spans="1:8" ht="12.75" customHeight="1" x14ac:dyDescent="0.25">
      <c r="A37" s="107" t="s">
        <v>253</v>
      </c>
      <c r="B37" s="152">
        <v>0</v>
      </c>
      <c r="C37" s="152">
        <v>0</v>
      </c>
      <c r="D37" s="153">
        <v>0</v>
      </c>
      <c r="F37" s="104"/>
      <c r="H37" s="102"/>
    </row>
    <row r="38" spans="1:8" ht="12.75" customHeight="1" x14ac:dyDescent="0.25">
      <c r="A38" s="107" t="s">
        <v>254</v>
      </c>
      <c r="B38" s="153">
        <v>0</v>
      </c>
      <c r="C38" s="152">
        <v>0</v>
      </c>
      <c r="D38" s="152">
        <v>437735.66</v>
      </c>
      <c r="F38" s="104"/>
      <c r="H38" s="102"/>
    </row>
    <row r="39" spans="1:8" ht="12.75" customHeight="1" x14ac:dyDescent="0.25">
      <c r="A39" s="110" t="s">
        <v>255</v>
      </c>
      <c r="B39" s="153">
        <v>2975823.9200000004</v>
      </c>
      <c r="C39" s="153">
        <v>0</v>
      </c>
      <c r="D39" s="153">
        <v>2012834.23</v>
      </c>
      <c r="G39" s="111"/>
      <c r="H39" s="111"/>
    </row>
    <row r="40" spans="1:8" ht="12.75" customHeight="1" x14ac:dyDescent="0.25">
      <c r="A40" s="112"/>
      <c r="B40" s="112"/>
    </row>
    <row r="41" spans="1:8" s="104" customFormat="1" ht="12.75" customHeight="1" x14ac:dyDescent="0.25">
      <c r="A41" s="200" t="s">
        <v>129</v>
      </c>
      <c r="B41" s="200"/>
      <c r="C41" s="200"/>
      <c r="D41" s="200"/>
      <c r="E41" s="120"/>
    </row>
    <row r="42" spans="1:8" s="112" customFormat="1" ht="12.75" customHeight="1" x14ac:dyDescent="0.25">
      <c r="A42" s="113" t="s">
        <v>256</v>
      </c>
      <c r="B42" s="201" t="s">
        <v>219</v>
      </c>
      <c r="C42" s="202"/>
      <c r="D42" s="203"/>
      <c r="E42" s="114"/>
    </row>
    <row r="43" spans="1:8" s="112" customFormat="1" ht="30" x14ac:dyDescent="0.25">
      <c r="A43" s="113"/>
      <c r="B43" s="106" t="s">
        <v>220</v>
      </c>
      <c r="C43" s="106" t="s">
        <v>221</v>
      </c>
      <c r="D43" s="106" t="s">
        <v>222</v>
      </c>
      <c r="E43" s="114"/>
    </row>
    <row r="44" spans="1:8" ht="30" x14ac:dyDescent="0.25">
      <c r="A44" s="115" t="s">
        <v>257</v>
      </c>
      <c r="B44" s="152">
        <v>829314.69000000029</v>
      </c>
      <c r="C44" s="152">
        <v>0</v>
      </c>
      <c r="D44" s="152">
        <v>2796489.71</v>
      </c>
    </row>
    <row r="45" spans="1:8" ht="15" customHeight="1" x14ac:dyDescent="0.25">
      <c r="A45" s="65" t="s">
        <v>258</v>
      </c>
      <c r="B45" s="152">
        <v>11854.66</v>
      </c>
      <c r="C45" s="152">
        <v>0</v>
      </c>
      <c r="D45" s="152">
        <v>726394.1</v>
      </c>
    </row>
    <row r="46" spans="1:8" x14ac:dyDescent="0.25">
      <c r="A46" s="116" t="s">
        <v>259</v>
      </c>
      <c r="B46" s="152">
        <v>0</v>
      </c>
      <c r="C46" s="152">
        <v>0</v>
      </c>
      <c r="D46" s="152">
        <v>726394.1</v>
      </c>
    </row>
    <row r="47" spans="1:8" x14ac:dyDescent="0.25">
      <c r="A47" s="116" t="s">
        <v>260</v>
      </c>
      <c r="B47" s="152">
        <v>11854.66</v>
      </c>
      <c r="C47" s="152">
        <v>0</v>
      </c>
      <c r="D47" s="152">
        <v>0</v>
      </c>
    </row>
    <row r="48" spans="1:8" ht="30" x14ac:dyDescent="0.25">
      <c r="A48" s="65" t="s">
        <v>261</v>
      </c>
      <c r="B48" s="152">
        <v>135448.48000000001</v>
      </c>
      <c r="C48" s="152">
        <v>0</v>
      </c>
      <c r="D48" s="152">
        <v>2070095.6099999999</v>
      </c>
    </row>
    <row r="49" spans="1:4" ht="13.5" customHeight="1" x14ac:dyDescent="0.25">
      <c r="A49" s="116" t="s">
        <v>262</v>
      </c>
      <c r="B49" s="152">
        <v>0</v>
      </c>
      <c r="C49" s="152">
        <v>0</v>
      </c>
      <c r="D49" s="152">
        <v>2070095.6099999999</v>
      </c>
    </row>
    <row r="50" spans="1:4" ht="13.5" customHeight="1" x14ac:dyDescent="0.25">
      <c r="A50" s="116" t="s">
        <v>263</v>
      </c>
      <c r="B50" s="152">
        <v>135448.48000000001</v>
      </c>
      <c r="C50" s="152">
        <v>0</v>
      </c>
      <c r="D50" s="152">
        <v>0</v>
      </c>
    </row>
    <row r="51" spans="1:4" ht="13.5" customHeight="1" x14ac:dyDescent="0.25">
      <c r="A51" s="65" t="s">
        <v>264</v>
      </c>
      <c r="B51" s="152">
        <v>682011.55000000028</v>
      </c>
      <c r="C51" s="152">
        <v>0</v>
      </c>
      <c r="D51" s="152">
        <v>0</v>
      </c>
    </row>
    <row r="52" spans="1:4" x14ac:dyDescent="0.25">
      <c r="A52" s="65" t="s">
        <v>265</v>
      </c>
      <c r="B52" s="152">
        <v>393063.83000000031</v>
      </c>
      <c r="C52" s="152">
        <v>0</v>
      </c>
      <c r="D52" s="152">
        <v>0</v>
      </c>
    </row>
    <row r="53" spans="1:4" ht="14.25" customHeight="1" x14ac:dyDescent="0.25">
      <c r="A53" s="65" t="s">
        <v>266</v>
      </c>
      <c r="B53" s="152">
        <v>288947.71999999997</v>
      </c>
      <c r="C53" s="152">
        <v>0</v>
      </c>
      <c r="D53" s="152">
        <v>0</v>
      </c>
    </row>
    <row r="54" spans="1:4" ht="14.25" customHeight="1" x14ac:dyDescent="0.25">
      <c r="A54" s="115" t="s">
        <v>267</v>
      </c>
      <c r="B54" s="152">
        <v>2159.87</v>
      </c>
      <c r="C54" s="152">
        <v>0</v>
      </c>
      <c r="D54" s="152">
        <v>0</v>
      </c>
    </row>
    <row r="55" spans="1:4" ht="14.25" customHeight="1" x14ac:dyDescent="0.25">
      <c r="A55" s="117" t="s">
        <v>268</v>
      </c>
      <c r="B55" s="152">
        <v>0</v>
      </c>
      <c r="C55" s="152">
        <v>0</v>
      </c>
      <c r="D55" s="152">
        <v>0</v>
      </c>
    </row>
    <row r="56" spans="1:4" ht="14.25" customHeight="1" x14ac:dyDescent="0.25">
      <c r="A56" s="117" t="s">
        <v>269</v>
      </c>
      <c r="B56" s="152">
        <v>0</v>
      </c>
      <c r="C56" s="152">
        <v>0</v>
      </c>
      <c r="D56" s="152">
        <v>0</v>
      </c>
    </row>
    <row r="57" spans="1:4" ht="14.25" customHeight="1" x14ac:dyDescent="0.25">
      <c r="A57" s="117" t="s">
        <v>270</v>
      </c>
      <c r="B57" s="152">
        <v>0</v>
      </c>
      <c r="C57" s="152">
        <v>0</v>
      </c>
      <c r="D57" s="152">
        <v>0</v>
      </c>
    </row>
    <row r="58" spans="1:4" ht="14.25" customHeight="1" x14ac:dyDescent="0.25">
      <c r="A58" s="117" t="s">
        <v>271</v>
      </c>
      <c r="B58" s="152">
        <v>2159.87</v>
      </c>
      <c r="C58" s="152">
        <v>0</v>
      </c>
      <c r="D58" s="152">
        <v>0</v>
      </c>
    </row>
    <row r="59" spans="1:4" ht="14.25" customHeight="1" x14ac:dyDescent="0.25">
      <c r="A59" s="115" t="s">
        <v>272</v>
      </c>
      <c r="B59" s="152">
        <v>0</v>
      </c>
      <c r="C59" s="152">
        <v>0</v>
      </c>
      <c r="D59" s="152">
        <v>5359.4400000000014</v>
      </c>
    </row>
    <row r="60" spans="1:4" ht="14.25" customHeight="1" x14ac:dyDescent="0.25">
      <c r="A60" s="117" t="s">
        <v>231</v>
      </c>
      <c r="B60" s="152">
        <v>0</v>
      </c>
      <c r="C60" s="152">
        <v>0</v>
      </c>
      <c r="D60" s="152">
        <v>5136.0900000000011</v>
      </c>
    </row>
    <row r="61" spans="1:4" ht="14.25" customHeight="1" x14ac:dyDescent="0.25">
      <c r="A61" s="117" t="s">
        <v>232</v>
      </c>
      <c r="B61" s="152">
        <v>0</v>
      </c>
      <c r="C61" s="152">
        <v>0</v>
      </c>
      <c r="D61" s="152">
        <v>223.35</v>
      </c>
    </row>
    <row r="62" spans="1:4" x14ac:dyDescent="0.25">
      <c r="A62" s="115" t="s">
        <v>273</v>
      </c>
      <c r="B62" s="152">
        <v>0</v>
      </c>
      <c r="C62" s="152">
        <v>0</v>
      </c>
      <c r="D62" s="152">
        <v>0</v>
      </c>
    </row>
    <row r="63" spans="1:4" ht="30" x14ac:dyDescent="0.25">
      <c r="A63" s="115" t="s">
        <v>274</v>
      </c>
      <c r="B63" s="152">
        <v>0</v>
      </c>
      <c r="C63" s="152">
        <v>0</v>
      </c>
      <c r="D63" s="152">
        <v>0</v>
      </c>
    </row>
    <row r="64" spans="1:4" ht="14.25" customHeight="1" x14ac:dyDescent="0.25">
      <c r="A64" s="107" t="s">
        <v>226</v>
      </c>
      <c r="B64" s="152">
        <v>0</v>
      </c>
      <c r="C64" s="152">
        <v>0</v>
      </c>
      <c r="D64" s="152">
        <v>0</v>
      </c>
    </row>
    <row r="65" spans="1:4" ht="14.25" customHeight="1" x14ac:dyDescent="0.25">
      <c r="A65" s="108" t="s">
        <v>227</v>
      </c>
      <c r="B65" s="152">
        <v>0</v>
      </c>
      <c r="C65" s="152">
        <v>0</v>
      </c>
      <c r="D65" s="152">
        <v>0</v>
      </c>
    </row>
    <row r="66" spans="1:4" ht="30" x14ac:dyDescent="0.25">
      <c r="A66" s="115" t="s">
        <v>275</v>
      </c>
      <c r="B66" s="152">
        <v>0</v>
      </c>
      <c r="C66" s="152">
        <v>0</v>
      </c>
      <c r="D66" s="152">
        <v>0</v>
      </c>
    </row>
    <row r="67" spans="1:4" ht="24.75" customHeight="1" x14ac:dyDescent="0.25">
      <c r="A67" s="108" t="s">
        <v>276</v>
      </c>
      <c r="B67" s="152">
        <v>0</v>
      </c>
      <c r="C67" s="152">
        <v>0</v>
      </c>
      <c r="D67" s="152">
        <v>0</v>
      </c>
    </row>
    <row r="68" spans="1:4" ht="14.25" customHeight="1" x14ac:dyDescent="0.25">
      <c r="A68" s="109" t="s">
        <v>231</v>
      </c>
      <c r="B68" s="152">
        <v>0</v>
      </c>
      <c r="C68" s="152">
        <v>0</v>
      </c>
      <c r="D68" s="152">
        <v>0</v>
      </c>
    </row>
    <row r="69" spans="1:4" ht="14.25" customHeight="1" x14ac:dyDescent="0.25">
      <c r="A69" s="109" t="s">
        <v>232</v>
      </c>
      <c r="B69" s="152">
        <v>0</v>
      </c>
      <c r="C69" s="152">
        <v>0</v>
      </c>
      <c r="D69" s="152">
        <v>0</v>
      </c>
    </row>
    <row r="70" spans="1:4" ht="25.5" customHeight="1" x14ac:dyDescent="0.25">
      <c r="A70" s="115" t="s">
        <v>277</v>
      </c>
      <c r="B70" s="152">
        <v>187432.95999999999</v>
      </c>
      <c r="C70" s="152">
        <v>0</v>
      </c>
      <c r="D70" s="152">
        <v>0</v>
      </c>
    </row>
    <row r="71" spans="1:4" ht="14.25" customHeight="1" x14ac:dyDescent="0.25">
      <c r="A71" s="109" t="s">
        <v>278</v>
      </c>
      <c r="B71" s="152">
        <v>187432.95999999999</v>
      </c>
      <c r="C71" s="152">
        <v>0</v>
      </c>
      <c r="D71" s="152">
        <v>0</v>
      </c>
    </row>
    <row r="72" spans="1:4" ht="14.25" customHeight="1" x14ac:dyDescent="0.25">
      <c r="A72" s="109" t="s">
        <v>279</v>
      </c>
      <c r="B72" s="152">
        <v>0</v>
      </c>
      <c r="C72" s="152">
        <v>0</v>
      </c>
      <c r="D72" s="152">
        <v>0</v>
      </c>
    </row>
    <row r="73" spans="1:4" ht="14.25" customHeight="1" x14ac:dyDescent="0.25">
      <c r="A73" s="107" t="s">
        <v>280</v>
      </c>
      <c r="B73" s="152">
        <v>0</v>
      </c>
      <c r="C73" s="152">
        <v>0</v>
      </c>
      <c r="D73" s="152">
        <v>0</v>
      </c>
    </row>
    <row r="74" spans="1:4" ht="14.25" customHeight="1" x14ac:dyDescent="0.25">
      <c r="A74" s="118" t="s">
        <v>281</v>
      </c>
      <c r="B74" s="147">
        <v>0</v>
      </c>
      <c r="C74" s="147">
        <v>0</v>
      </c>
      <c r="D74" s="147">
        <v>0</v>
      </c>
    </row>
    <row r="75" spans="1:4" ht="14.25" customHeight="1" x14ac:dyDescent="0.25">
      <c r="A75" s="109" t="s">
        <v>282</v>
      </c>
      <c r="B75" s="152">
        <v>0</v>
      </c>
      <c r="C75" s="152">
        <v>0</v>
      </c>
      <c r="D75" s="152">
        <v>0</v>
      </c>
    </row>
    <row r="76" spans="1:4" ht="14.25" customHeight="1" x14ac:dyDescent="0.25">
      <c r="A76" s="109" t="s">
        <v>283</v>
      </c>
      <c r="B76" s="152">
        <v>0</v>
      </c>
      <c r="C76" s="152">
        <v>0</v>
      </c>
      <c r="D76" s="152">
        <v>0</v>
      </c>
    </row>
    <row r="77" spans="1:4" ht="14.25" customHeight="1" x14ac:dyDescent="0.25">
      <c r="A77" s="118" t="s">
        <v>284</v>
      </c>
      <c r="B77" s="152">
        <v>0</v>
      </c>
      <c r="C77" s="152">
        <v>0</v>
      </c>
      <c r="D77" s="152">
        <v>0</v>
      </c>
    </row>
    <row r="78" spans="1:4" ht="14.25" customHeight="1" x14ac:dyDescent="0.25">
      <c r="A78" s="109" t="s">
        <v>282</v>
      </c>
      <c r="B78" s="152">
        <v>0</v>
      </c>
      <c r="C78" s="152">
        <v>0</v>
      </c>
      <c r="D78" s="152">
        <v>0</v>
      </c>
    </row>
    <row r="79" spans="1:4" ht="14.25" customHeight="1" x14ac:dyDescent="0.25">
      <c r="A79" s="109" t="s">
        <v>283</v>
      </c>
      <c r="B79" s="152">
        <v>0</v>
      </c>
      <c r="C79" s="152">
        <v>0</v>
      </c>
      <c r="D79" s="152">
        <v>0</v>
      </c>
    </row>
    <row r="80" spans="1:4" ht="14.25" customHeight="1" x14ac:dyDescent="0.25">
      <c r="A80" s="107" t="s">
        <v>285</v>
      </c>
      <c r="B80" s="152">
        <v>223400.32000000001</v>
      </c>
      <c r="C80" s="153">
        <v>0</v>
      </c>
      <c r="D80" s="153">
        <v>0</v>
      </c>
    </row>
    <row r="81" spans="1:5" ht="14.25" customHeight="1" x14ac:dyDescent="0.25">
      <c r="A81" s="109" t="s">
        <v>286</v>
      </c>
      <c r="B81" s="147">
        <v>223400.32000000001</v>
      </c>
      <c r="C81" s="153">
        <v>0</v>
      </c>
      <c r="D81" s="153">
        <v>0</v>
      </c>
    </row>
    <row r="82" spans="1:5" ht="14.25" customHeight="1" x14ac:dyDescent="0.25">
      <c r="A82" s="109" t="s">
        <v>287</v>
      </c>
      <c r="B82" s="147">
        <v>0</v>
      </c>
      <c r="C82" s="153">
        <v>0</v>
      </c>
      <c r="D82" s="153">
        <v>0</v>
      </c>
    </row>
    <row r="83" spans="1:5" ht="14.25" customHeight="1" x14ac:dyDescent="0.25">
      <c r="A83" s="117" t="s">
        <v>288</v>
      </c>
      <c r="B83" s="147">
        <v>0</v>
      </c>
      <c r="C83" s="153">
        <v>0</v>
      </c>
      <c r="D83" s="153">
        <v>0</v>
      </c>
    </row>
    <row r="84" spans="1:5" ht="14.25" customHeight="1" x14ac:dyDescent="0.25">
      <c r="A84" s="107" t="s">
        <v>289</v>
      </c>
      <c r="B84" s="155">
        <v>0</v>
      </c>
      <c r="C84" s="153">
        <v>0</v>
      </c>
      <c r="D84" s="153">
        <v>0</v>
      </c>
    </row>
    <row r="85" spans="1:5" ht="14.25" customHeight="1" x14ac:dyDescent="0.25">
      <c r="A85" s="107" t="s">
        <v>290</v>
      </c>
      <c r="B85" s="155">
        <v>0</v>
      </c>
      <c r="C85" s="153">
        <v>0</v>
      </c>
      <c r="D85" s="153">
        <v>0</v>
      </c>
    </row>
    <row r="86" spans="1:5" ht="14.25" customHeight="1" x14ac:dyDescent="0.25">
      <c r="A86" s="107" t="s">
        <v>291</v>
      </c>
      <c r="B86" s="155">
        <v>0</v>
      </c>
      <c r="C86" s="153">
        <v>0</v>
      </c>
      <c r="D86" s="153">
        <v>0</v>
      </c>
    </row>
    <row r="87" spans="1:5" ht="14.25" customHeight="1" x14ac:dyDescent="0.25">
      <c r="A87" s="107" t="s">
        <v>292</v>
      </c>
      <c r="B87" s="155">
        <v>0</v>
      </c>
      <c r="C87" s="153">
        <v>0</v>
      </c>
      <c r="D87" s="153">
        <v>0</v>
      </c>
    </row>
    <row r="88" spans="1:5" ht="14.25" customHeight="1" x14ac:dyDescent="0.25">
      <c r="A88" s="107" t="s">
        <v>293</v>
      </c>
      <c r="B88" s="152">
        <v>0</v>
      </c>
      <c r="C88" s="153">
        <v>0</v>
      </c>
      <c r="D88" s="153">
        <v>317792.44399999996</v>
      </c>
    </row>
    <row r="89" spans="1:5" ht="14.25" customHeight="1" x14ac:dyDescent="0.25">
      <c r="A89" s="107" t="s">
        <v>294</v>
      </c>
      <c r="B89" s="152">
        <v>0</v>
      </c>
      <c r="C89" s="153">
        <v>0</v>
      </c>
      <c r="D89" s="153">
        <v>508549.85000000003</v>
      </c>
    </row>
    <row r="90" spans="1:5" ht="14.25" customHeight="1" x14ac:dyDescent="0.25">
      <c r="A90" s="110" t="s">
        <v>295</v>
      </c>
      <c r="B90" s="153">
        <v>1242307.8400000003</v>
      </c>
      <c r="C90" s="153">
        <v>0</v>
      </c>
      <c r="D90" s="153">
        <v>3119641.594</v>
      </c>
    </row>
    <row r="91" spans="1:5" ht="14.25" customHeight="1" x14ac:dyDescent="0.25">
      <c r="B91" s="119"/>
    </row>
    <row r="92" spans="1:5" ht="13.5" customHeight="1" x14ac:dyDescent="0.25"/>
    <row r="93" spans="1:5" ht="13.5" customHeight="1" x14ac:dyDescent="0.25"/>
    <row r="94" spans="1:5" s="104" customFormat="1" ht="13.5" customHeight="1" x14ac:dyDescent="0.25">
      <c r="A94" s="101"/>
      <c r="B94" s="101"/>
      <c r="E94" s="120"/>
    </row>
    <row r="95" spans="1:5" ht="13.5" customHeight="1" x14ac:dyDescent="0.25"/>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F36"/>
  <sheetViews>
    <sheetView zoomScale="85" zoomScaleNormal="85" workbookViewId="0">
      <selection activeCell="F8" sqref="F8"/>
    </sheetView>
  </sheetViews>
  <sheetFormatPr defaultColWidth="9.140625" defaultRowHeight="15" x14ac:dyDescent="0.25"/>
  <cols>
    <col min="1" max="1" width="9.140625" style="121" bestFit="1" customWidth="1"/>
    <col min="2" max="2" width="11.7109375" style="121" bestFit="1" customWidth="1"/>
    <col min="3" max="3" width="11.7109375" style="121" customWidth="1"/>
    <col min="4" max="4" width="9" style="121" bestFit="1" customWidth="1"/>
    <col min="5" max="5" width="14.28515625" style="121" customWidth="1"/>
    <col min="6" max="6" width="17.28515625" style="121" bestFit="1" customWidth="1"/>
    <col min="7" max="16384" width="9.140625" style="121"/>
  </cols>
  <sheetData>
    <row r="1" spans="1:6" ht="24.75" customHeight="1" x14ac:dyDescent="0.25">
      <c r="A1" s="206" t="s">
        <v>296</v>
      </c>
      <c r="B1" s="206"/>
      <c r="C1" s="206"/>
      <c r="D1" s="206"/>
      <c r="E1" s="206"/>
      <c r="F1" s="207"/>
    </row>
    <row r="2" spans="1:6" ht="15" customHeight="1" x14ac:dyDescent="0.25">
      <c r="A2" s="166" t="s">
        <v>297</v>
      </c>
      <c r="B2" s="166"/>
      <c r="C2" s="166"/>
      <c r="D2" s="166"/>
      <c r="E2" s="166"/>
      <c r="F2" s="166" t="s">
        <v>130</v>
      </c>
    </row>
    <row r="3" spans="1:6" ht="15" customHeight="1" x14ac:dyDescent="0.25">
      <c r="A3" s="166" t="s">
        <v>298</v>
      </c>
      <c r="B3" s="166"/>
      <c r="C3" s="166"/>
      <c r="D3" s="204" t="s">
        <v>299</v>
      </c>
      <c r="E3" s="205"/>
      <c r="F3" s="166"/>
    </row>
    <row r="4" spans="1:6" x14ac:dyDescent="0.25">
      <c r="A4" s="7" t="s">
        <v>300</v>
      </c>
      <c r="B4" s="7" t="s">
        <v>301</v>
      </c>
      <c r="C4" s="7" t="s">
        <v>302</v>
      </c>
      <c r="D4" s="7" t="s">
        <v>300</v>
      </c>
      <c r="E4" s="7" t="s">
        <v>303</v>
      </c>
      <c r="F4" s="122" t="s">
        <v>304</v>
      </c>
    </row>
    <row r="5" spans="1:6" x14ac:dyDescent="0.25">
      <c r="A5" s="156" t="s">
        <v>305</v>
      </c>
      <c r="B5" s="156" t="s">
        <v>305</v>
      </c>
      <c r="C5" s="156" t="s">
        <v>305</v>
      </c>
      <c r="D5" s="156"/>
      <c r="E5" s="156"/>
      <c r="F5" s="157">
        <v>8050</v>
      </c>
    </row>
    <row r="6" spans="1:6" x14ac:dyDescent="0.25">
      <c r="A6" s="156"/>
      <c r="B6" s="156"/>
      <c r="C6" s="156"/>
      <c r="D6" s="156" t="s">
        <v>305</v>
      </c>
      <c r="E6" s="156" t="s">
        <v>305</v>
      </c>
      <c r="F6" s="157">
        <v>9128.6548320000584</v>
      </c>
    </row>
    <row r="8" spans="1:6" x14ac:dyDescent="0.25">
      <c r="F8" s="163"/>
    </row>
    <row r="13" spans="1:6" ht="15" customHeight="1" x14ac:dyDescent="0.25"/>
    <row r="28" ht="30" customHeight="1" x14ac:dyDescent="0.25"/>
    <row r="31" ht="30" customHeight="1" x14ac:dyDescent="0.25"/>
    <row r="32" ht="15" customHeight="1" x14ac:dyDescent="0.25"/>
    <row r="36" ht="15" customHeight="1" x14ac:dyDescent="0.25"/>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vt:lpstr>
      <vt:lpstr>FaizRiski</vt:lpstr>
      <vt:lpstr>16.8.2 və 16.8.7</vt:lpstr>
      <vt:lpstr>16.8.3 və 16.8.4</vt:lpstr>
      <vt:lpstr>16.8.5.</vt:lpstr>
      <vt:lpstr>16.8.6</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2020-07-10T15:32:47Z</dcterms:modified>
</cp:coreProperties>
</file>